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IS" sheetId="1" r:id="rId1"/>
    <sheet name="BS" sheetId="2" r:id="rId2"/>
    <sheet name="EQUITY" sheetId="3" r:id="rId3"/>
    <sheet name="CFS" sheetId="4" r:id="rId4"/>
  </sheets>
  <definedNames>
    <definedName name="_xlnm.Print_Area" localSheetId="3">'CFS'!$A$1:$F$80</definedName>
    <definedName name="_xlnm.Print_Area" localSheetId="2">'EQUITY'!$A$1:$L$49</definedName>
    <definedName name="_xlnm.Print_Area" localSheetId="0">'IS'!$A$1:$J$60</definedName>
    <definedName name="Z_6CDAF422_E1FA_4C5A_864E_67720A6EE471_.wvu.Cols" localSheetId="1" hidden="1">'BS'!$D:$D</definedName>
    <definedName name="Z_6CDAF422_E1FA_4C5A_864E_67720A6EE471_.wvu.Cols" localSheetId="3" hidden="1">'CFS'!$G:$K</definedName>
    <definedName name="Z_6CDAF422_E1FA_4C5A_864E_67720A6EE471_.wvu.Cols" localSheetId="2" hidden="1">'EQUITY'!$F:$I</definedName>
    <definedName name="Z_6CDAF422_E1FA_4C5A_864E_67720A6EE471_.wvu.PrintArea" localSheetId="3" hidden="1">'CFS'!$A$1:$F$72</definedName>
    <definedName name="Z_6CDAF422_E1FA_4C5A_864E_67720A6EE471_.wvu.PrintArea" localSheetId="0" hidden="1">'IS'!$A$1:$J$60</definedName>
    <definedName name="Z_6CDAF422_E1FA_4C5A_864E_67720A6EE471_.wvu.Rows" localSheetId="1" hidden="1">'BS'!$13:$14,'BS'!#REF!,'BS'!#REF!,'BS'!#REF!,'BS'!$45:$45,'BS'!#REF!</definedName>
    <definedName name="Z_6CDAF422_E1FA_4C5A_864E_67720A6EE471_.wvu.Rows" localSheetId="3" hidden="1">'CFS'!$12:$12,'CFS'!$17:$18,'CFS'!$21:$21,'CFS'!$39:$39,'CFS'!$42:$44,'CFS'!$50:$50,'CFS'!$53:$54,'CFS'!$71:$71</definedName>
    <definedName name="Z_B6741961_418F_43F7_A18B_085ED26DEBFF_.wvu.Cols" localSheetId="1" hidden="1">'BS'!$D:$D</definedName>
    <definedName name="Z_B6741961_418F_43F7_A18B_085ED26DEBFF_.wvu.Cols" localSheetId="3" hidden="1">'CFS'!$G:$K</definedName>
    <definedName name="Z_B6741961_418F_43F7_A18B_085ED26DEBFF_.wvu.Cols" localSheetId="2" hidden="1">'EQUITY'!$F:$I</definedName>
    <definedName name="Z_B6741961_418F_43F7_A18B_085ED26DEBFF_.wvu.PrintArea" localSheetId="3" hidden="1">'CFS'!$A$1:$F$80</definedName>
    <definedName name="Z_B6741961_418F_43F7_A18B_085ED26DEBFF_.wvu.PrintArea" localSheetId="2" hidden="1">'EQUITY'!$A$1:$L$49</definedName>
    <definedName name="Z_B6741961_418F_43F7_A18B_085ED26DEBFF_.wvu.PrintArea" localSheetId="0" hidden="1">'IS'!$A$1:$J$60</definedName>
    <definedName name="Z_B6741961_418F_43F7_A18B_085ED26DEBFF_.wvu.Rows" localSheetId="1" hidden="1">'BS'!$13:$14,'BS'!#REF!,'BS'!#REF!,'BS'!#REF!,'BS'!$45:$45,'BS'!#REF!</definedName>
    <definedName name="Z_B6741961_418F_43F7_A18B_085ED26DEBFF_.wvu.Rows" localSheetId="3" hidden="1">'CFS'!$12:$12,'CFS'!$17:$18,'CFS'!$21:$21,'CFS'!$39:$39,'CFS'!$42:$44,'CFS'!$50:$50,'CFS'!$53:$54,'CFS'!$71:$71</definedName>
    <definedName name="Z_F682B0F5_947C_46BA_86A5_720697DF2AE4_.wvu.Cols" localSheetId="1" hidden="1">'BS'!$D:$D</definedName>
    <definedName name="Z_F682B0F5_947C_46BA_86A5_720697DF2AE4_.wvu.Cols" localSheetId="3" hidden="1">'CFS'!$G:$K</definedName>
    <definedName name="Z_F682B0F5_947C_46BA_86A5_720697DF2AE4_.wvu.Cols" localSheetId="2" hidden="1">'EQUITY'!$F:$I</definedName>
    <definedName name="Z_F682B0F5_947C_46BA_86A5_720697DF2AE4_.wvu.PrintArea" localSheetId="3" hidden="1">'CFS'!$A$1:$F$72</definedName>
    <definedName name="Z_F682B0F5_947C_46BA_86A5_720697DF2AE4_.wvu.PrintArea" localSheetId="0" hidden="1">'IS'!$A$1:$J$60</definedName>
    <definedName name="Z_F682B0F5_947C_46BA_86A5_720697DF2AE4_.wvu.Rows" localSheetId="1" hidden="1">'BS'!$13:$14,'BS'!#REF!,'BS'!#REF!,'BS'!$45:$45,'BS'!#REF!</definedName>
    <definedName name="Z_F682B0F5_947C_46BA_86A5_720697DF2AE4_.wvu.Rows" localSheetId="3" hidden="1">'CFS'!$12:$12,'CFS'!$17:$18,'CFS'!$39:$39,'CFS'!$42:$44,'CFS'!$50:$50,'CFS'!$53:$54,'CFS'!$71:$71</definedName>
    <definedName name="Z_F82715CB_C8A9_4581_A160_791F2F84803C_.wvu.Cols" localSheetId="1" hidden="1">'BS'!$D:$D</definedName>
    <definedName name="Z_F82715CB_C8A9_4581_A160_791F2F84803C_.wvu.Cols" localSheetId="3" hidden="1">'CFS'!$G:$K</definedName>
    <definedName name="Z_F82715CB_C8A9_4581_A160_791F2F84803C_.wvu.Cols" localSheetId="2" hidden="1">'EQUITY'!$F:$I</definedName>
    <definedName name="Z_F82715CB_C8A9_4581_A160_791F2F84803C_.wvu.PrintArea" localSheetId="3" hidden="1">'CFS'!$A$1:$F$80</definedName>
    <definedName name="Z_F82715CB_C8A9_4581_A160_791F2F84803C_.wvu.PrintArea" localSheetId="2" hidden="1">'EQUITY'!$A$1:$L$49</definedName>
    <definedName name="Z_F82715CB_C8A9_4581_A160_791F2F84803C_.wvu.PrintArea" localSheetId="0" hidden="1">'IS'!$A$1:$J$60</definedName>
    <definedName name="Z_F82715CB_C8A9_4581_A160_791F2F84803C_.wvu.Rows" localSheetId="1" hidden="1">'BS'!$13:$13</definedName>
    <definedName name="Z_F82715CB_C8A9_4581_A160_791F2F84803C_.wvu.Rows" localSheetId="3" hidden="1">'CFS'!$12:$12,'CFS'!$17:$18,'CFS'!$39:$39,'CFS'!$42:$44,'CFS'!$50:$50,'CFS'!$53:$54,'CFS'!$71:$71</definedName>
  </definedNames>
  <calcPr fullCalcOnLoad="1"/>
</workbook>
</file>

<file path=xl/sharedStrings.xml><?xml version="1.0" encoding="utf-8"?>
<sst xmlns="http://schemas.openxmlformats.org/spreadsheetml/2006/main" count="221" uniqueCount="157">
  <si>
    <t>CONSOLIDATED INCOME STATEMENTS</t>
  </si>
  <si>
    <t>CURRENT YEAR</t>
  </si>
  <si>
    <t>QUARTER ENDED</t>
  </si>
  <si>
    <t>RM</t>
  </si>
  <si>
    <t>MINORITY INTEREST</t>
  </si>
  <si>
    <t>B13a</t>
  </si>
  <si>
    <t>B13b</t>
  </si>
  <si>
    <t>AS AT PRECEDING FINANCIAL YEAR</t>
  </si>
  <si>
    <t>ENDED</t>
  </si>
  <si>
    <t>Note</t>
  </si>
  <si>
    <t>OTHER INVESTMENT</t>
  </si>
  <si>
    <t xml:space="preserve">RESEARCH AND DEVELOPMENT </t>
  </si>
  <si>
    <t xml:space="preserve"> EXPENDITURE</t>
  </si>
  <si>
    <t>CURRENT ASSETS</t>
  </si>
  <si>
    <t>Inventories</t>
  </si>
  <si>
    <t>LESS: CURRENT LIABILITIES</t>
  </si>
  <si>
    <t>B9</t>
  </si>
  <si>
    <t>Hire purchase creditors</t>
  </si>
  <si>
    <t>NET CURRENT ASSETS</t>
  </si>
  <si>
    <t>SHARE CAPITAL</t>
  </si>
  <si>
    <t>SHARE PREMIUM</t>
  </si>
  <si>
    <t>SHAREHOLDERS' EQUITY</t>
  </si>
  <si>
    <t>CONSOLIDATED CASH FLOW STATEMENT</t>
  </si>
  <si>
    <t>PRECEDING</t>
  </si>
  <si>
    <t>TO-DATE</t>
  </si>
  <si>
    <t>YEAR</t>
  </si>
  <si>
    <t>CASH FLOW FROM OPERATING ACTIVITIES</t>
  </si>
  <si>
    <t>Pre-acquisition Profits</t>
  </si>
  <si>
    <t>Adjustment for:-</t>
  </si>
  <si>
    <t>Amortisation of development costs</t>
  </si>
  <si>
    <t>Amortisation of other Investment</t>
  </si>
  <si>
    <t>Interest expense</t>
  </si>
  <si>
    <t>Interest income</t>
  </si>
  <si>
    <t>Operating profit/(loss) before working capital changes</t>
  </si>
  <si>
    <t>CASH (FOR)/FROM OPERATIONS</t>
  </si>
  <si>
    <t>Tax paid</t>
  </si>
  <si>
    <t>Interest paid</t>
  </si>
  <si>
    <t>NET CASH (FOR)/FROM OPERATING ACTIVITIES</t>
  </si>
  <si>
    <t>CASH FLOW FROM INVESTING ACTIVITIES</t>
  </si>
  <si>
    <t>Effect of subsidiary acquired :-</t>
  </si>
  <si>
    <t>Purchase of property, plant and equipment</t>
  </si>
  <si>
    <t>Current assets</t>
  </si>
  <si>
    <t>Development costs incurred</t>
  </si>
  <si>
    <t>Non-Current liabilities</t>
  </si>
  <si>
    <t>Acquisition of other investments</t>
  </si>
  <si>
    <t>Current liabilities</t>
  </si>
  <si>
    <t>Minority interest shares of right issue in subsidiary</t>
  </si>
  <si>
    <t>Net assets</t>
  </si>
  <si>
    <t>Minority Interest (51%)</t>
  </si>
  <si>
    <t>Net assets acquired</t>
  </si>
  <si>
    <t>CASH FLOW FROM FINANCING ACTIVITIES</t>
  </si>
  <si>
    <t>Goodwill</t>
  </si>
  <si>
    <t>Proceeds from issuance of share capital</t>
  </si>
  <si>
    <t>Purchase consideration</t>
  </si>
  <si>
    <t>Balance of Listing expenses</t>
  </si>
  <si>
    <t>Net (repayment)/advances from related party</t>
  </si>
  <si>
    <t>Net drawdown of borrowings</t>
  </si>
  <si>
    <t>Cash and cash equivalents comprise of:</t>
  </si>
  <si>
    <t>Fixed deposits with a licensed bank</t>
  </si>
  <si>
    <t>Cash and bank balances</t>
  </si>
  <si>
    <t>CONSOLIDATED STATEMENT OF CHANGES IN EQUITY</t>
  </si>
  <si>
    <t xml:space="preserve">Foreign </t>
  </si>
  <si>
    <t>Reserve</t>
  </si>
  <si>
    <t>Share</t>
  </si>
  <si>
    <t>Fluctuation</t>
  </si>
  <si>
    <t>on</t>
  </si>
  <si>
    <t>Capital</t>
  </si>
  <si>
    <t>Profits</t>
  </si>
  <si>
    <t>Consolidation</t>
  </si>
  <si>
    <t>Premium</t>
  </si>
  <si>
    <t>Total</t>
  </si>
  <si>
    <t>Issuance of shares</t>
  </si>
  <si>
    <t>Net profit for period</t>
  </si>
  <si>
    <t>Arising during the period</t>
  </si>
  <si>
    <t>(UNAUDITED)</t>
  </si>
  <si>
    <t>(AUDITED)</t>
  </si>
  <si>
    <t>PROPERTY, PLANT AND EQUIPMENT</t>
  </si>
  <si>
    <t>INDUSTRI TEKNOLOGI MIKRO BERHAD (423468-T)</t>
  </si>
  <si>
    <t>Balance as at 30 June 2005</t>
  </si>
  <si>
    <t>As at 1 July 2004</t>
  </si>
  <si>
    <t>Changes in working capital:-</t>
  </si>
  <si>
    <t>Receivables</t>
  </si>
  <si>
    <t>Payables</t>
  </si>
  <si>
    <t>Proceeds from disposal of property, plant and equipment</t>
  </si>
  <si>
    <t>Depreciation of property, plant and equipment</t>
  </si>
  <si>
    <t>Overdraft</t>
  </si>
  <si>
    <t>Revenue</t>
  </si>
  <si>
    <t>Cost of sales</t>
  </si>
  <si>
    <t>Gross profit</t>
  </si>
  <si>
    <t>Other operating income</t>
  </si>
  <si>
    <t>Selling and distribution costs</t>
  </si>
  <si>
    <t>Administration expenses</t>
  </si>
  <si>
    <t>Other operating expenses</t>
  </si>
  <si>
    <t>Profit from operations</t>
  </si>
  <si>
    <t>Finance costs</t>
  </si>
  <si>
    <t>Profit before taxation</t>
  </si>
  <si>
    <t>Income tax expenses</t>
  </si>
  <si>
    <t>Profit after taxation</t>
  </si>
  <si>
    <t>Minority interest</t>
  </si>
  <si>
    <t>Profit after taxation and minority interest</t>
  </si>
  <si>
    <t>Net profit attributable to shareholders</t>
  </si>
  <si>
    <t>PRECEDING YEAR</t>
  </si>
  <si>
    <t>CORRESPONDING</t>
  </si>
  <si>
    <t>Trade receivables</t>
  </si>
  <si>
    <t>Trade payables</t>
  </si>
  <si>
    <t>Reserves on consolidation</t>
  </si>
  <si>
    <t>Share premium</t>
  </si>
  <si>
    <t xml:space="preserve">Other receivables </t>
  </si>
  <si>
    <t xml:space="preserve">Other payables </t>
  </si>
  <si>
    <t>Tax payable</t>
  </si>
  <si>
    <t>UNAPPROPRIATED PROFIT</t>
  </si>
  <si>
    <t>Deferred taxation</t>
  </si>
  <si>
    <t>NON-CURRENT LIABILITIES</t>
  </si>
  <si>
    <t>REPRESENTED BY :-</t>
  </si>
  <si>
    <t>Repayment of hire purchase creditors</t>
  </si>
  <si>
    <t>Net increase/(decrease) in cash and bank balances</t>
  </si>
  <si>
    <t>Cash and cash equivalents at beginning of year</t>
  </si>
  <si>
    <t>Unappropriated</t>
  </si>
  <si>
    <t>INDIVIDUAL QUARTER</t>
  </si>
  <si>
    <t>CUMULATIVE QUARTER</t>
  </si>
  <si>
    <t>N/A</t>
  </si>
  <si>
    <t>QUARTER ENDED*</t>
  </si>
  <si>
    <t>B5</t>
  </si>
  <si>
    <t>NET CASH (FOR)/FROM INVESTING ACTIVITIES</t>
  </si>
  <si>
    <t>NET CASH (FOR)/FROM FINANCING ACTIVITIES</t>
  </si>
  <si>
    <t>30/06/2005</t>
  </si>
  <si>
    <t>Tax Recoverable</t>
  </si>
  <si>
    <t>Listing expenses</t>
  </si>
  <si>
    <t>financial statements for the year ended 30 June 2005 as disclosed in the Prospectus dated 5 December 2005.</t>
  </si>
  <si>
    <t>Issuance of shares :</t>
  </si>
  <si>
    <t>- Bonus issue</t>
  </si>
  <si>
    <t>- Rights issue</t>
  </si>
  <si>
    <t>- Public issue</t>
  </si>
  <si>
    <t>* The comparative figures for the preceding year are not available as Mikro was listed on the MESDAQ Market of Bursa Malaysia Securities Berhad on 22 December 2005.</t>
  </si>
  <si>
    <t>Basic earnings per share (sen)</t>
  </si>
  <si>
    <t>Diluted earnings per share (sen)</t>
  </si>
  <si>
    <t xml:space="preserve"> </t>
  </si>
  <si>
    <t>Net asset per share (sen)</t>
  </si>
  <si>
    <t>FOR THE QUARTER ENDED 30 JUNE 2006</t>
  </si>
  <si>
    <t>AS AT 30 JUNE 2006</t>
  </si>
  <si>
    <t>30/06/2006</t>
  </si>
  <si>
    <t>Balance as at 30 June 2006</t>
  </si>
  <si>
    <t>Gain on disposal of property, plant and equipment</t>
  </si>
  <si>
    <t>Payment of listing expenses</t>
  </si>
  <si>
    <t>CONSOLIDATED BALANCE SHEETS</t>
  </si>
  <si>
    <t>the year ended 30 June 2005 as disclosed in the Prospectus dated 5 December 2005.</t>
  </si>
  <si>
    <t>PERIOD ENDED</t>
  </si>
  <si>
    <t>NOTES TO CASH FLOW STATEMENT</t>
  </si>
  <si>
    <t xml:space="preserve">TO DATE  </t>
  </si>
  <si>
    <t>The audited consolidated income statement should be read in conjunction with the Group's audited financial statements for the year ended 30 June 2005 as disclosed in the Prospectus dated 5 December 2005.</t>
  </si>
  <si>
    <t>AS AT END OF CURRENT FINANCIAL</t>
  </si>
  <si>
    <t>YEAR ENDED</t>
  </si>
  <si>
    <t xml:space="preserve">The audited consolidated balance sheet should be read in conjunction with the Group's audited financial statements for </t>
  </si>
  <si>
    <t>&lt;--------------------------------  (AUDITED) -----------------------------------&gt;</t>
  </si>
  <si>
    <t xml:space="preserve">The audited consolidated statement of changes in equity should be read in conjunction with the Group's audited </t>
  </si>
  <si>
    <t>The audited consolidated cash flow statement should be read in conjunction with the Group's audited financial statements for the year ended 30 June 2005 as disclosed in the Prospectus dated 5 December 2005.</t>
  </si>
  <si>
    <t>The audited results of Industri Teknologi Mikro Berhad and its subsidiaries for the period ended 30 June 2006 are as follows:-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</si>
</sst>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.0000_);_(* \(#,##0.0000\);_(* &quot;-&quot;????_);_(@_)"/>
    <numFmt numFmtId="177" formatCode="#,##0\ &quot;$&quot;;\-#,##0\ &quot;$&quot;"/>
    <numFmt numFmtId="178" formatCode="#,##0\ &quot;$&quot;;[Red]\-#,##0\ &quot;$&quot;"/>
    <numFmt numFmtId="179" formatCode="#,##0.00\ &quot;$&quot;;\-#,##0.00\ &quot;$&quot;"/>
    <numFmt numFmtId="180" formatCode="#,##0.00\ &quot;$&quot;;[Red]\-#,##0.00\ &quot;$&quot;"/>
    <numFmt numFmtId="181" formatCode="_-* #,##0\ &quot;$&quot;_-;\-* #,##0\ &quot;$&quot;_-;_-* &quot;-&quot;\ &quot;$&quot;_-;_-@_-"/>
    <numFmt numFmtId="182" formatCode="_-* #,##0\ _$_-;\-* #,##0\ _$_-;_-* &quot;-&quot;\ _$_-;_-@_-"/>
    <numFmt numFmtId="183" formatCode="_-* #,##0.00\ &quot;$&quot;_-;\-* #,##0.00\ &quot;$&quot;_-;_-* &quot;-&quot;??\ &quot;$&quot;_-;_-@_-"/>
    <numFmt numFmtId="184" formatCode="_-* #,##0.00\ _$_-;\-* #,##0.00\ _$_-;_-* &quot;-&quot;??\ _$_-;_-@_-"/>
    <numFmt numFmtId="185" formatCode="_(* #,##0.00_);_(* \(#,##0.00\);_(* \-??_);_(@_)"/>
    <numFmt numFmtId="186" formatCode="_(* #,##0_);_(* \(#,##0\);_(* \-??_);_(@_)"/>
    <numFmt numFmtId="187" formatCode="mm/yy"/>
    <numFmt numFmtId="188" formatCode="d/mmm/yy"/>
    <numFmt numFmtId="189" formatCode="#,##0\ _$;\-#,##0\ _$"/>
    <numFmt numFmtId="190" formatCode="0_);\(0\)"/>
    <numFmt numFmtId="191" formatCode="_(* #,##0.0_);_(* \(#,##0.0\);_(* \-??_);_(@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#,##0.0000"/>
    <numFmt numFmtId="197" formatCode="_-* #,##0_-;\-* #,##0_-;_-* &quot;-&quot;??_-;_-@_-"/>
    <numFmt numFmtId="198" formatCode="0.0000000"/>
    <numFmt numFmtId="199" formatCode="0.000000"/>
    <numFmt numFmtId="200" formatCode="0.00000"/>
    <numFmt numFmtId="201" formatCode="0.0000"/>
    <numFmt numFmtId="202" formatCode="0.00000000"/>
    <numFmt numFmtId="203" formatCode="0.000000000"/>
    <numFmt numFmtId="204" formatCode="0.0000000000"/>
    <numFmt numFmtId="205" formatCode="0.0"/>
    <numFmt numFmtId="206" formatCode="_(* #,##0.00000_);_(* \(#,##0.00000\);_(* &quot;-&quot;??_);_(@_)"/>
    <numFmt numFmtId="207" formatCode="_(* #,##0.000000_);_(* \(#,##0.000000\);_(* &quot;-&quot;??_);_(@_)"/>
    <numFmt numFmtId="208" formatCode="0_);[Red]\(0\)"/>
    <numFmt numFmtId="209" formatCode="#,##0.0_);\(#,##0.0\)"/>
    <numFmt numFmtId="210" formatCode="#,##0.000"/>
    <numFmt numFmtId="211" formatCode="#,##0.000000"/>
    <numFmt numFmtId="212" formatCode="_(* #,##0.000000_);_(* \(#,##0.000000\);_(* &quot;-&quot;??????_);_(@_)"/>
    <numFmt numFmtId="213" formatCode="_(* #,##0.0000000_);_(* \(#,##0.0000000\);_(* &quot;-&quot;??_);_(@_)"/>
    <numFmt numFmtId="214" formatCode="_(* #,##0.00000000_);_(* \(#,##0.00000000\);_(* &quot;-&quot;??_);_(@_)"/>
    <numFmt numFmtId="215" formatCode="#,##0.00000"/>
    <numFmt numFmtId="216" formatCode="_(* #,##0.00000_);_(* \(#,##0.00000\);_(* &quot;-&quot;?????_);_(@_)"/>
    <numFmt numFmtId="217" formatCode="_(* #,##0.0_);_(* \(#,##0.0\);_(* &quot;-&quot;?_);_(@_)"/>
  </numFmts>
  <fonts count="14">
    <font>
      <sz val="12"/>
      <name val="宋体"/>
      <family val="0"/>
    </font>
    <font>
      <sz val="10"/>
      <name val="Arial"/>
      <family val="1"/>
    </font>
    <font>
      <u val="single"/>
      <sz val="9"/>
      <color indexed="36"/>
      <name val="宋体"/>
      <family val="0"/>
    </font>
    <font>
      <u val="single"/>
      <sz val="9"/>
      <color indexed="12"/>
      <name val="宋体"/>
      <family val="0"/>
    </font>
    <font>
      <sz val="11"/>
      <name val="MS Sans Serif"/>
      <family val="0"/>
    </font>
    <font>
      <b/>
      <sz val="12"/>
      <name val="Times New Roman"/>
      <family val="1"/>
    </font>
    <font>
      <sz val="12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12"/>
      <color indexed="10"/>
      <name val="Times New Roman"/>
      <family val="0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5" fillId="0" borderId="0" xfId="22" applyFont="1" applyAlignment="1">
      <alignment horizontal="left"/>
      <protection/>
    </xf>
    <xf numFmtId="0" fontId="5" fillId="0" borderId="0" xfId="22" applyFont="1" applyAlignment="1">
      <alignment horizontal="center"/>
      <protection/>
    </xf>
    <xf numFmtId="0" fontId="5" fillId="0" borderId="0" xfId="22" applyFont="1" applyAlignment="1">
      <alignment horizontal="left"/>
      <protection/>
    </xf>
    <xf numFmtId="0" fontId="5" fillId="0" borderId="0" xfId="22" applyFont="1" applyFill="1" applyAlignment="1">
      <alignment horizontal="left"/>
      <protection/>
    </xf>
    <xf numFmtId="0" fontId="6" fillId="0" borderId="0" xfId="22" applyFont="1">
      <alignment/>
      <protection/>
    </xf>
    <xf numFmtId="0" fontId="5" fillId="0" borderId="0" xfId="22" applyFont="1">
      <alignment/>
      <protection/>
    </xf>
    <xf numFmtId="0" fontId="6" fillId="0" borderId="0" xfId="22" applyFont="1" applyAlignment="1">
      <alignment horizontal="left"/>
      <protection/>
    </xf>
    <xf numFmtId="0" fontId="1" fillId="0" borderId="0" xfId="24" applyAlignment="1">
      <alignment horizontal="right"/>
      <protection/>
    </xf>
    <xf numFmtId="0" fontId="7" fillId="0" borderId="0" xfId="22" applyFont="1">
      <alignment/>
      <protection/>
    </xf>
    <xf numFmtId="0" fontId="5" fillId="0" borderId="1" xfId="22" applyFont="1" applyBorder="1" applyAlignment="1">
      <alignment horizontal="center"/>
      <protection/>
    </xf>
    <xf numFmtId="0" fontId="5" fillId="0" borderId="0" xfId="22" applyFont="1" applyFill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186" fontId="6" fillId="0" borderId="0" xfId="17" applyNumberFormat="1" applyFont="1" applyFill="1" applyBorder="1" applyAlignment="1" applyProtection="1">
      <alignment/>
      <protection/>
    </xf>
    <xf numFmtId="186" fontId="6" fillId="0" borderId="0" xfId="17" applyNumberFormat="1" applyFont="1" applyFill="1" applyBorder="1" applyAlignment="1" applyProtection="1">
      <alignment horizontal="center"/>
      <protection/>
    </xf>
    <xf numFmtId="186" fontId="6" fillId="0" borderId="1" xfId="17" applyNumberFormat="1" applyFont="1" applyFill="1" applyBorder="1" applyAlignment="1" applyProtection="1">
      <alignment/>
      <protection/>
    </xf>
    <xf numFmtId="185" fontId="6" fillId="0" borderId="0" xfId="17" applyNumberFormat="1" applyFont="1" applyFill="1" applyBorder="1" applyAlignment="1" applyProtection="1">
      <alignment/>
      <protection/>
    </xf>
    <xf numFmtId="185" fontId="6" fillId="0" borderId="0" xfId="17" applyNumberFormat="1" applyFont="1" applyFill="1" applyBorder="1" applyAlignment="1" applyProtection="1">
      <alignment/>
      <protection/>
    </xf>
    <xf numFmtId="0" fontId="6" fillId="0" borderId="0" xfId="22" applyFont="1" applyFill="1">
      <alignment/>
      <protection/>
    </xf>
    <xf numFmtId="0" fontId="6" fillId="2" borderId="0" xfId="0" applyFont="1" applyFill="1" applyAlignment="1">
      <alignment/>
    </xf>
    <xf numFmtId="0" fontId="8" fillId="0" borderId="0" xfId="23" applyFont="1" applyFill="1">
      <alignment/>
      <protection/>
    </xf>
    <xf numFmtId="0" fontId="5" fillId="0" borderId="0" xfId="22" applyFont="1">
      <alignment/>
      <protection/>
    </xf>
    <xf numFmtId="14" fontId="6" fillId="0" borderId="0" xfId="22" applyNumberFormat="1" applyFont="1">
      <alignment/>
      <protection/>
    </xf>
    <xf numFmtId="0" fontId="5" fillId="0" borderId="0" xfId="22" applyFont="1" applyBorder="1" applyAlignment="1">
      <alignment horizontal="left"/>
      <protection/>
    </xf>
    <xf numFmtId="43" fontId="5" fillId="0" borderId="0" xfId="15" applyFont="1" applyAlignment="1">
      <alignment horizontal="center"/>
    </xf>
    <xf numFmtId="0" fontId="5" fillId="0" borderId="0" xfId="22" applyFont="1" applyAlignment="1">
      <alignment horizontal="center"/>
      <protection/>
    </xf>
    <xf numFmtId="43" fontId="5" fillId="0" borderId="0" xfId="15" applyFont="1" applyBorder="1" applyAlignment="1">
      <alignment horizontal="center"/>
    </xf>
    <xf numFmtId="43" fontId="6" fillId="0" borderId="0" xfId="15" applyFont="1" applyAlignment="1">
      <alignment horizontal="center"/>
    </xf>
    <xf numFmtId="186" fontId="6" fillId="0" borderId="0" xfId="17" applyNumberFormat="1" applyFont="1" applyFill="1" applyBorder="1" applyAlignment="1" applyProtection="1">
      <alignment/>
      <protection/>
    </xf>
    <xf numFmtId="186" fontId="6" fillId="0" borderId="2" xfId="17" applyNumberFormat="1" applyFont="1" applyFill="1" applyBorder="1" applyAlignment="1" applyProtection="1">
      <alignment/>
      <protection/>
    </xf>
    <xf numFmtId="186" fontId="6" fillId="0" borderId="3" xfId="17" applyNumberFormat="1" applyFont="1" applyFill="1" applyBorder="1" applyAlignment="1" applyProtection="1">
      <alignment/>
      <protection/>
    </xf>
    <xf numFmtId="43" fontId="6" fillId="0" borderId="0" xfId="15" applyFont="1" applyFill="1" applyBorder="1" applyAlignment="1" applyProtection="1">
      <alignment/>
      <protection/>
    </xf>
    <xf numFmtId="0" fontId="6" fillId="0" borderId="0" xfId="22" applyFont="1">
      <alignment/>
      <protection/>
    </xf>
    <xf numFmtId="186" fontId="9" fillId="0" borderId="0" xfId="17" applyNumberFormat="1" applyFont="1" applyFill="1" applyBorder="1" applyAlignment="1" applyProtection="1">
      <alignment/>
      <protection/>
    </xf>
    <xf numFmtId="0" fontId="6" fillId="0" borderId="0" xfId="24" applyFont="1" applyFill="1">
      <alignment/>
      <protection/>
    </xf>
    <xf numFmtId="0" fontId="6" fillId="0" borderId="0" xfId="24" applyFont="1" applyFill="1" applyBorder="1" applyAlignment="1">
      <alignment horizontal="center"/>
      <protection/>
    </xf>
    <xf numFmtId="0" fontId="1" fillId="0" borderId="0" xfId="24" applyFont="1" applyFill="1">
      <alignment/>
      <protection/>
    </xf>
    <xf numFmtId="0" fontId="5" fillId="0" borderId="0" xfId="24" applyFont="1" applyFill="1" applyBorder="1">
      <alignment/>
      <protection/>
    </xf>
    <xf numFmtId="0" fontId="5" fillId="0" borderId="0" xfId="22" applyFont="1" applyFill="1" applyBorder="1" applyAlignment="1">
      <alignment horizontal="center"/>
      <protection/>
    </xf>
    <xf numFmtId="0" fontId="10" fillId="0" borderId="0" xfId="22" applyFont="1" applyFill="1">
      <alignment/>
      <protection/>
    </xf>
    <xf numFmtId="0" fontId="5" fillId="0" borderId="0" xfId="24" applyFont="1" applyFill="1" applyBorder="1" applyAlignment="1">
      <alignment horizontal="center"/>
      <protection/>
    </xf>
    <xf numFmtId="0" fontId="6" fillId="0" borderId="0" xfId="24" applyFont="1" applyFill="1" applyBorder="1">
      <alignment/>
      <protection/>
    </xf>
    <xf numFmtId="0" fontId="1" fillId="0" borderId="0" xfId="24" applyFont="1" applyFill="1" applyBorder="1" applyAlignment="1">
      <alignment horizontal="center"/>
      <protection/>
    </xf>
    <xf numFmtId="0" fontId="1" fillId="0" borderId="0" xfId="24" applyFont="1" applyFill="1" applyAlignment="1">
      <alignment horizontal="center"/>
      <protection/>
    </xf>
    <xf numFmtId="0" fontId="6" fillId="0" borderId="0" xfId="24" applyFont="1" applyFill="1" applyBorder="1">
      <alignment/>
      <protection/>
    </xf>
    <xf numFmtId="186" fontId="6" fillId="0" borderId="0" xfId="15" applyNumberFormat="1" applyFont="1" applyFill="1" applyBorder="1" applyAlignment="1" applyProtection="1">
      <alignment horizontal="center"/>
      <protection/>
    </xf>
    <xf numFmtId="186" fontId="6" fillId="0" borderId="4" xfId="15" applyNumberFormat="1" applyFont="1" applyFill="1" applyBorder="1" applyAlignment="1" applyProtection="1">
      <alignment horizontal="center"/>
      <protection/>
    </xf>
    <xf numFmtId="186" fontId="6" fillId="0" borderId="0" xfId="15" applyNumberFormat="1" applyFont="1" applyFill="1" applyBorder="1" applyAlignment="1" applyProtection="1">
      <alignment horizontal="center"/>
      <protection/>
    </xf>
    <xf numFmtId="0" fontId="6" fillId="0" borderId="0" xfId="24" applyFont="1" applyFill="1">
      <alignment/>
      <protection/>
    </xf>
    <xf numFmtId="186" fontId="6" fillId="0" borderId="4" xfId="15" applyNumberFormat="1" applyFont="1" applyFill="1" applyBorder="1" applyAlignment="1" applyProtection="1">
      <alignment horizontal="center"/>
      <protection/>
    </xf>
    <xf numFmtId="186" fontId="5" fillId="0" borderId="0" xfId="15" applyNumberFormat="1" applyFont="1" applyFill="1" applyBorder="1" applyAlignment="1" applyProtection="1">
      <alignment horizontal="center"/>
      <protection/>
    </xf>
    <xf numFmtId="193" fontId="6" fillId="0" borderId="0" xfId="15" applyNumberFormat="1" applyFont="1" applyFill="1" applyAlignment="1">
      <alignment/>
    </xf>
    <xf numFmtId="193" fontId="6" fillId="0" borderId="0" xfId="15" applyNumberFormat="1" applyFont="1" applyFill="1" applyAlignment="1">
      <alignment horizontal="center"/>
    </xf>
    <xf numFmtId="193" fontId="6" fillId="0" borderId="0" xfId="15" applyNumberFormat="1" applyFont="1" applyFill="1" applyBorder="1" applyAlignment="1">
      <alignment horizontal="center"/>
    </xf>
    <xf numFmtId="193" fontId="6" fillId="0" borderId="4" xfId="15" applyNumberFormat="1" applyFont="1" applyFill="1" applyBorder="1" applyAlignment="1">
      <alignment horizontal="center"/>
    </xf>
    <xf numFmtId="0" fontId="5" fillId="0" borderId="0" xfId="24" applyFont="1" applyFill="1" applyBorder="1">
      <alignment/>
      <protection/>
    </xf>
    <xf numFmtId="0" fontId="6" fillId="0" borderId="0" xfId="24" applyFont="1" applyFill="1" applyBorder="1">
      <alignment/>
      <protection/>
    </xf>
    <xf numFmtId="186" fontId="6" fillId="0" borderId="0" xfId="15" applyNumberFormat="1" applyFont="1" applyFill="1" applyBorder="1" applyAlignment="1">
      <alignment horizontal="center"/>
    </xf>
    <xf numFmtId="0" fontId="11" fillId="0" borderId="0" xfId="24" applyFont="1" applyFill="1">
      <alignment/>
      <protection/>
    </xf>
    <xf numFmtId="0" fontId="12" fillId="0" borderId="0" xfId="24" applyFont="1" applyFill="1">
      <alignment/>
      <protection/>
    </xf>
    <xf numFmtId="0" fontId="6" fillId="0" borderId="0" xfId="24" applyFont="1" applyFill="1" applyBorder="1">
      <alignment/>
      <protection/>
    </xf>
    <xf numFmtId="193" fontId="12" fillId="0" borderId="0" xfId="15" applyNumberFormat="1" applyFont="1" applyFill="1" applyAlignment="1">
      <alignment/>
    </xf>
    <xf numFmtId="193" fontId="12" fillId="0" borderId="4" xfId="15" applyNumberFormat="1" applyFont="1" applyFill="1" applyBorder="1" applyAlignment="1">
      <alignment/>
    </xf>
    <xf numFmtId="193" fontId="12" fillId="0" borderId="0" xfId="15" applyNumberFormat="1" applyFont="1" applyFill="1" applyBorder="1" applyAlignment="1">
      <alignment/>
    </xf>
    <xf numFmtId="0" fontId="6" fillId="0" borderId="0" xfId="24" applyFont="1" applyFill="1">
      <alignment/>
      <protection/>
    </xf>
    <xf numFmtId="193" fontId="12" fillId="0" borderId="5" xfId="15" applyNumberFormat="1" applyFont="1" applyFill="1" applyBorder="1" applyAlignment="1">
      <alignment/>
    </xf>
    <xf numFmtId="186" fontId="6" fillId="0" borderId="0" xfId="24" applyNumberFormat="1" applyFont="1" applyFill="1" applyAlignment="1">
      <alignment horizontal="center"/>
      <protection/>
    </xf>
    <xf numFmtId="186" fontId="6" fillId="0" borderId="0" xfId="24" applyNumberFormat="1" applyFont="1" applyFill="1" applyBorder="1" applyAlignment="1">
      <alignment horizontal="center"/>
      <protection/>
    </xf>
    <xf numFmtId="0" fontId="5" fillId="0" borderId="0" xfId="24" applyFont="1" applyFill="1" applyBorder="1">
      <alignment/>
      <protection/>
    </xf>
    <xf numFmtId="0" fontId="6" fillId="0" borderId="0" xfId="24" applyFont="1" applyFill="1" applyBorder="1" applyAlignment="1">
      <alignment horizontal="center"/>
      <protection/>
    </xf>
    <xf numFmtId="186" fontId="6" fillId="0" borderId="0" xfId="24" applyNumberFormat="1" applyFont="1" applyFill="1">
      <alignment/>
      <protection/>
    </xf>
    <xf numFmtId="186" fontId="5" fillId="0" borderId="0" xfId="24" applyNumberFormat="1" applyFont="1" applyFill="1" applyBorder="1" applyAlignment="1">
      <alignment horizontal="center"/>
      <protection/>
    </xf>
    <xf numFmtId="186" fontId="6" fillId="0" borderId="0" xfId="15" applyNumberFormat="1" applyFont="1" applyFill="1" applyBorder="1" applyAlignment="1" applyProtection="1">
      <alignment/>
      <protection/>
    </xf>
    <xf numFmtId="0" fontId="6" fillId="0" borderId="0" xfId="24" applyFont="1" applyFill="1" applyAlignment="1">
      <alignment horizontal="center"/>
      <protection/>
    </xf>
    <xf numFmtId="0" fontId="6" fillId="0" borderId="0" xfId="24" applyFont="1" applyFill="1" applyBorder="1" applyAlignment="1">
      <alignment horizontal="center"/>
      <protection/>
    </xf>
    <xf numFmtId="0" fontId="5" fillId="0" borderId="0" xfId="22" applyFont="1" applyBorder="1" applyAlignment="1">
      <alignment horizontal="left"/>
      <protection/>
    </xf>
    <xf numFmtId="186" fontId="5" fillId="0" borderId="0" xfId="17" applyNumberFormat="1" applyFont="1" applyBorder="1" applyAlignment="1">
      <alignment horizontal="left"/>
    </xf>
    <xf numFmtId="0" fontId="5" fillId="0" borderId="0" xfId="22" applyFont="1" applyBorder="1">
      <alignment/>
      <protection/>
    </xf>
    <xf numFmtId="186" fontId="6" fillId="0" borderId="0" xfId="17" applyNumberFormat="1" applyFont="1" applyAlignment="1">
      <alignment/>
    </xf>
    <xf numFmtId="0" fontId="6" fillId="0" borderId="0" xfId="22" applyFont="1" applyAlignment="1">
      <alignment horizontal="center"/>
      <protection/>
    </xf>
    <xf numFmtId="186" fontId="6" fillId="0" borderId="0" xfId="17" applyNumberFormat="1" applyFont="1" applyAlignment="1">
      <alignment horizontal="center"/>
    </xf>
    <xf numFmtId="189" fontId="6" fillId="0" borderId="0" xfId="22" applyNumberFormat="1" applyFont="1" applyBorder="1">
      <alignment/>
      <protection/>
    </xf>
    <xf numFmtId="189" fontId="6" fillId="0" borderId="0" xfId="22" applyNumberFormat="1" applyFont="1">
      <alignment/>
      <protection/>
    </xf>
    <xf numFmtId="186" fontId="6" fillId="0" borderId="0" xfId="17" applyNumberFormat="1" applyFont="1" applyBorder="1" applyAlignment="1">
      <alignment/>
    </xf>
    <xf numFmtId="186" fontId="6" fillId="0" borderId="0" xfId="22" applyNumberFormat="1" applyFont="1">
      <alignment/>
      <protection/>
    </xf>
    <xf numFmtId="43" fontId="6" fillId="0" borderId="0" xfId="15" applyFont="1" applyAlignment="1">
      <alignment/>
    </xf>
    <xf numFmtId="189" fontId="6" fillId="0" borderId="6" xfId="22" applyNumberFormat="1" applyFont="1" applyBorder="1">
      <alignment/>
      <protection/>
    </xf>
    <xf numFmtId="186" fontId="6" fillId="0" borderId="6" xfId="22" applyNumberFormat="1" applyFont="1" applyBorder="1">
      <alignment/>
      <protection/>
    </xf>
    <xf numFmtId="186" fontId="6" fillId="0" borderId="0" xfId="22" applyNumberFormat="1" applyFont="1" applyBorder="1">
      <alignment/>
      <protection/>
    </xf>
    <xf numFmtId="186" fontId="6" fillId="0" borderId="7" xfId="22" applyNumberFormat="1" applyFont="1" applyBorder="1">
      <alignment/>
      <protection/>
    </xf>
    <xf numFmtId="0" fontId="6" fillId="0" borderId="0" xfId="22" applyFont="1" applyBorder="1">
      <alignment/>
      <protection/>
    </xf>
    <xf numFmtId="193" fontId="6" fillId="0" borderId="0" xfId="15" applyNumberFormat="1" applyFont="1" applyBorder="1" applyAlignment="1">
      <alignment/>
    </xf>
    <xf numFmtId="189" fontId="6" fillId="0" borderId="8" xfId="22" applyNumberFormat="1" applyFont="1" applyBorder="1">
      <alignment/>
      <protection/>
    </xf>
    <xf numFmtId="43" fontId="6" fillId="0" borderId="8" xfId="15" applyFont="1" applyBorder="1" applyAlignment="1">
      <alignment/>
    </xf>
    <xf numFmtId="0" fontId="5" fillId="0" borderId="0" xfId="22" applyFont="1" applyFill="1" applyAlignment="1">
      <alignment horizontal="center"/>
      <protection/>
    </xf>
    <xf numFmtId="0" fontId="13" fillId="0" borderId="0" xfId="24" applyFont="1" applyFill="1">
      <alignment/>
      <protection/>
    </xf>
    <xf numFmtId="0" fontId="13" fillId="0" borderId="0" xfId="24" applyFont="1" applyFill="1" applyAlignment="1">
      <alignment horizontal="center"/>
      <protection/>
    </xf>
    <xf numFmtId="0" fontId="13" fillId="0" borderId="0" xfId="24" applyFont="1" applyFill="1" applyBorder="1" applyAlignment="1">
      <alignment horizontal="center"/>
      <protection/>
    </xf>
    <xf numFmtId="49" fontId="5" fillId="0" borderId="0" xfId="22" applyNumberFormat="1" applyFont="1" applyBorder="1" applyAlignment="1">
      <alignment/>
      <protection/>
    </xf>
    <xf numFmtId="186" fontId="6" fillId="0" borderId="4" xfId="17" applyNumberFormat="1" applyFont="1" applyFill="1" applyBorder="1" applyAlignment="1" applyProtection="1">
      <alignment/>
      <protection/>
    </xf>
    <xf numFmtId="186" fontId="6" fillId="0" borderId="4" xfId="17" applyNumberFormat="1" applyFont="1" applyFill="1" applyBorder="1" applyAlignment="1" applyProtection="1">
      <alignment horizontal="center"/>
      <protection/>
    </xf>
    <xf numFmtId="43" fontId="6" fillId="0" borderId="0" xfId="15" applyFont="1" applyBorder="1" applyAlignment="1">
      <alignment/>
    </xf>
    <xf numFmtId="37" fontId="6" fillId="0" borderId="4" xfId="24" applyNumberFormat="1" applyFont="1" applyFill="1" applyBorder="1" applyAlignment="1">
      <alignment/>
      <protection/>
    </xf>
    <xf numFmtId="186" fontId="6" fillId="0" borderId="4" xfId="17" applyNumberFormat="1" applyFont="1" applyFill="1" applyBorder="1" applyAlignment="1" applyProtection="1">
      <alignment/>
      <protection/>
    </xf>
    <xf numFmtId="186" fontId="6" fillId="0" borderId="0" xfId="22" applyNumberFormat="1" applyFont="1">
      <alignment/>
      <protection/>
    </xf>
    <xf numFmtId="186" fontId="6" fillId="0" borderId="0" xfId="17" applyNumberFormat="1" applyFont="1" applyFill="1" applyBorder="1" applyAlignment="1" applyProtection="1">
      <alignment/>
      <protection/>
    </xf>
    <xf numFmtId="0" fontId="6" fillId="0" borderId="0" xfId="22" applyFont="1" applyBorder="1">
      <alignment/>
      <protection/>
    </xf>
    <xf numFmtId="0" fontId="5" fillId="0" borderId="0" xfId="22" applyFont="1" applyAlignment="1">
      <alignment horizontal="right"/>
      <protection/>
    </xf>
    <xf numFmtId="0" fontId="5" fillId="0" borderId="0" xfId="24" applyFont="1" applyAlignment="1">
      <alignment horizontal="right"/>
      <protection/>
    </xf>
    <xf numFmtId="0" fontId="5" fillId="0" borderId="0" xfId="22" applyFont="1" applyAlignment="1">
      <alignment horizontal="right"/>
      <protection/>
    </xf>
    <xf numFmtId="0" fontId="5" fillId="0" borderId="0" xfId="22" applyFont="1" applyAlignment="1">
      <alignment horizontal="right"/>
      <protection/>
    </xf>
    <xf numFmtId="0" fontId="5" fillId="0" borderId="1" xfId="22" applyFont="1" applyBorder="1" applyAlignment="1">
      <alignment horizontal="right"/>
      <protection/>
    </xf>
    <xf numFmtId="0" fontId="5" fillId="0" borderId="1" xfId="22" applyFont="1" applyBorder="1" applyAlignment="1">
      <alignment horizontal="right"/>
      <protection/>
    </xf>
    <xf numFmtId="186" fontId="6" fillId="0" borderId="0" xfId="17" applyNumberFormat="1" applyFont="1" applyFill="1" applyBorder="1" applyAlignment="1" applyProtection="1">
      <alignment horizontal="right"/>
      <protection/>
    </xf>
    <xf numFmtId="186" fontId="6" fillId="0" borderId="4" xfId="17" applyNumberFormat="1" applyFont="1" applyFill="1" applyBorder="1" applyAlignment="1" applyProtection="1">
      <alignment horizontal="right"/>
      <protection/>
    </xf>
    <xf numFmtId="186" fontId="5" fillId="0" borderId="0" xfId="17" applyNumberFormat="1" applyFont="1" applyFill="1" applyBorder="1" applyAlignment="1" applyProtection="1">
      <alignment horizontal="right"/>
      <protection/>
    </xf>
    <xf numFmtId="186" fontId="6" fillId="0" borderId="9" xfId="17" applyNumberFormat="1" applyFont="1" applyFill="1" applyBorder="1" applyAlignment="1" applyProtection="1">
      <alignment horizontal="right"/>
      <protection/>
    </xf>
    <xf numFmtId="0" fontId="5" fillId="0" borderId="0" xfId="22" applyFont="1" applyFill="1" applyAlignment="1">
      <alignment horizontal="right"/>
      <protection/>
    </xf>
    <xf numFmtId="0" fontId="6" fillId="0" borderId="0" xfId="22" applyFont="1" applyFill="1" applyAlignment="1">
      <alignment horizontal="right"/>
      <protection/>
    </xf>
    <xf numFmtId="186" fontId="6" fillId="0" borderId="1" xfId="17" applyNumberFormat="1" applyFont="1" applyFill="1" applyBorder="1" applyAlignment="1" applyProtection="1">
      <alignment horizontal="right"/>
      <protection/>
    </xf>
    <xf numFmtId="186" fontId="6" fillId="0" borderId="0" xfId="17" applyNumberFormat="1" applyFont="1" applyFill="1" applyBorder="1" applyAlignment="1" applyProtection="1">
      <alignment horizontal="right"/>
      <protection/>
    </xf>
    <xf numFmtId="0" fontId="6" fillId="0" borderId="0" xfId="22" applyFont="1" applyAlignment="1">
      <alignment horizontal="right"/>
      <protection/>
    </xf>
    <xf numFmtId="0" fontId="6" fillId="0" borderId="4" xfId="22" applyFont="1" applyBorder="1" applyAlignment="1">
      <alignment horizontal="right"/>
      <protection/>
    </xf>
    <xf numFmtId="0" fontId="6" fillId="0" borderId="0" xfId="22" applyFont="1" applyBorder="1" applyAlignment="1">
      <alignment horizontal="right"/>
      <protection/>
    </xf>
    <xf numFmtId="0" fontId="0" fillId="0" borderId="0" xfId="0" applyAlignment="1">
      <alignment vertical="top" wrapText="1"/>
    </xf>
    <xf numFmtId="186" fontId="6" fillId="0" borderId="5" xfId="15" applyNumberFormat="1" applyFont="1" applyFill="1" applyBorder="1" applyAlignment="1" applyProtection="1">
      <alignment horizontal="center"/>
      <protection/>
    </xf>
    <xf numFmtId="186" fontId="6" fillId="0" borderId="9" xfId="15" applyNumberFormat="1" applyFont="1" applyFill="1" applyBorder="1" applyAlignment="1" applyProtection="1">
      <alignment horizontal="center"/>
      <protection/>
    </xf>
    <xf numFmtId="186" fontId="6" fillId="0" borderId="0" xfId="15" applyNumberFormat="1" applyFont="1" applyFill="1" applyBorder="1" applyAlignment="1" applyProtection="1">
      <alignment horizontal="right"/>
      <protection/>
    </xf>
    <xf numFmtId="186" fontId="6" fillId="0" borderId="5" xfId="15" applyNumberFormat="1" applyFont="1" applyFill="1" applyBorder="1" applyAlignment="1" applyProtection="1">
      <alignment horizontal="right"/>
      <protection/>
    </xf>
    <xf numFmtId="186" fontId="6" fillId="0" borderId="4" xfId="15" applyNumberFormat="1" applyFont="1" applyFill="1" applyBorder="1" applyAlignment="1" applyProtection="1">
      <alignment horizontal="right"/>
      <protection/>
    </xf>
    <xf numFmtId="186" fontId="6" fillId="0" borderId="10" xfId="15" applyNumberFormat="1" applyFont="1" applyFill="1" applyBorder="1" applyAlignment="1" applyProtection="1">
      <alignment horizontal="center"/>
      <protection/>
    </xf>
    <xf numFmtId="186" fontId="6" fillId="0" borderId="10" xfId="15" applyNumberFormat="1" applyFont="1" applyFill="1" applyBorder="1" applyAlignment="1" applyProtection="1">
      <alignment horizontal="right"/>
      <protection/>
    </xf>
    <xf numFmtId="0" fontId="5" fillId="0" borderId="0" xfId="22" applyFont="1" applyFill="1" applyBorder="1" applyAlignment="1">
      <alignment horizontal="right"/>
      <protection/>
    </xf>
    <xf numFmtId="0" fontId="5" fillId="0" borderId="0" xfId="22" applyFont="1" applyFill="1" applyAlignment="1">
      <alignment horizontal="right"/>
      <protection/>
    </xf>
    <xf numFmtId="0" fontId="5" fillId="0" borderId="1" xfId="22" applyFont="1" applyFill="1" applyBorder="1" applyAlignment="1">
      <alignment horizontal="right"/>
      <protection/>
    </xf>
    <xf numFmtId="0" fontId="5" fillId="0" borderId="0" xfId="22" applyFont="1" applyFill="1" applyBorder="1" applyAlignment="1">
      <alignment horizontal="right"/>
      <protection/>
    </xf>
    <xf numFmtId="0" fontId="5" fillId="0" borderId="1" xfId="22" applyFont="1" applyFill="1" applyBorder="1" applyAlignment="1">
      <alignment horizontal="right"/>
      <protection/>
    </xf>
    <xf numFmtId="0" fontId="5" fillId="0" borderId="0" xfId="24" applyFont="1" applyFill="1" applyBorder="1" applyAlignment="1">
      <alignment horizontal="right"/>
      <protection/>
    </xf>
    <xf numFmtId="186" fontId="5" fillId="0" borderId="0" xfId="17" applyNumberFormat="1" applyFont="1" applyAlignment="1">
      <alignment horizontal="right"/>
    </xf>
    <xf numFmtId="186" fontId="5" fillId="0" borderId="1" xfId="17" applyNumberFormat="1" applyFont="1" applyBorder="1" applyAlignment="1">
      <alignment horizontal="right"/>
    </xf>
    <xf numFmtId="0" fontId="5" fillId="0" borderId="0" xfId="22" applyFont="1" applyAlignment="1">
      <alignment horizontal="right" wrapText="1"/>
      <protection/>
    </xf>
    <xf numFmtId="0" fontId="5" fillId="0" borderId="0" xfId="22" applyFont="1" applyAlignment="1">
      <alignment horizontal="right" wrapText="1"/>
      <protection/>
    </xf>
    <xf numFmtId="188" fontId="5" fillId="0" borderId="1" xfId="22" applyNumberFormat="1" applyFont="1" applyBorder="1" applyAlignment="1" quotePrefix="1">
      <alignment horizontal="right"/>
      <protection/>
    </xf>
    <xf numFmtId="187" fontId="5" fillId="0" borderId="1" xfId="22" applyNumberFormat="1" applyFont="1" applyBorder="1" applyAlignment="1">
      <alignment horizontal="right"/>
      <protection/>
    </xf>
    <xf numFmtId="0" fontId="5" fillId="0" borderId="0" xfId="22" applyFont="1" applyBorder="1" applyAlignment="1">
      <alignment horizontal="right"/>
      <protection/>
    </xf>
    <xf numFmtId="0" fontId="5" fillId="0" borderId="0" xfId="22" applyFont="1" applyBorder="1" applyAlignment="1">
      <alignment horizontal="right"/>
      <protection/>
    </xf>
    <xf numFmtId="0" fontId="5" fillId="0" borderId="0" xfId="22" applyFont="1" applyBorder="1" applyAlignment="1">
      <alignment horizontal="right"/>
      <protection/>
    </xf>
    <xf numFmtId="186" fontId="6" fillId="0" borderId="9" xfId="17" applyNumberFormat="1" applyFont="1" applyFill="1" applyBorder="1" applyAlignment="1" applyProtection="1">
      <alignment/>
      <protection/>
    </xf>
    <xf numFmtId="186" fontId="6" fillId="0" borderId="9" xfId="17" applyNumberFormat="1" applyFont="1" applyFill="1" applyBorder="1" applyAlignment="1" applyProtection="1">
      <alignment horizontal="right"/>
      <protection/>
    </xf>
    <xf numFmtId="0" fontId="6" fillId="0" borderId="0" xfId="22" applyFont="1" quotePrefix="1">
      <alignment/>
      <protection/>
    </xf>
    <xf numFmtId="193" fontId="6" fillId="0" borderId="0" xfId="22" applyNumberFormat="1" applyFont="1">
      <alignment/>
      <protection/>
    </xf>
    <xf numFmtId="193" fontId="6" fillId="0" borderId="7" xfId="15" applyNumberFormat="1" applyFont="1" applyBorder="1" applyAlignment="1">
      <alignment/>
    </xf>
    <xf numFmtId="0" fontId="6" fillId="0" borderId="7" xfId="22" applyFont="1" applyBorder="1">
      <alignment/>
      <protection/>
    </xf>
    <xf numFmtId="186" fontId="6" fillId="0" borderId="11" xfId="17" applyNumberFormat="1" applyFont="1" applyBorder="1" applyAlignment="1">
      <alignment/>
    </xf>
    <xf numFmtId="186" fontId="6" fillId="0" borderId="12" xfId="17" applyNumberFormat="1" applyFont="1" applyBorder="1" applyAlignment="1">
      <alignment/>
    </xf>
    <xf numFmtId="193" fontId="6" fillId="0" borderId="4" xfId="15" applyNumberFormat="1" applyFont="1" applyBorder="1" applyAlignment="1">
      <alignment/>
    </xf>
    <xf numFmtId="0" fontId="6" fillId="0" borderId="4" xfId="22" applyFont="1" applyBorder="1">
      <alignment/>
      <protection/>
    </xf>
    <xf numFmtId="186" fontId="6" fillId="0" borderId="13" xfId="17" applyNumberFormat="1" applyFont="1" applyBorder="1" applyAlignment="1">
      <alignment/>
    </xf>
    <xf numFmtId="193" fontId="6" fillId="0" borderId="14" xfId="15" applyNumberFormat="1" applyFont="1" applyBorder="1" applyAlignment="1">
      <alignment/>
    </xf>
    <xf numFmtId="193" fontId="6" fillId="0" borderId="15" xfId="15" applyNumberFormat="1" applyFont="1" applyBorder="1" applyAlignment="1">
      <alignment/>
    </xf>
    <xf numFmtId="193" fontId="6" fillId="0" borderId="16" xfId="15" applyNumberFormat="1" applyFont="1" applyBorder="1" applyAlignment="1">
      <alignment/>
    </xf>
    <xf numFmtId="43" fontId="6" fillId="0" borderId="0" xfId="22" applyNumberFormat="1" applyFont="1">
      <alignment/>
      <protection/>
    </xf>
    <xf numFmtId="37" fontId="6" fillId="0" borderId="0" xfId="22" applyNumberFormat="1" applyFont="1">
      <alignment/>
      <protection/>
    </xf>
    <xf numFmtId="186" fontId="6" fillId="0" borderId="0" xfId="15" applyNumberFormat="1" applyFont="1" applyFill="1" applyBorder="1" applyAlignment="1" applyProtection="1">
      <alignment horizontal="right"/>
      <protection/>
    </xf>
    <xf numFmtId="0" fontId="6" fillId="0" borderId="0" xfId="23" applyFont="1" applyFill="1">
      <alignment/>
      <protection/>
    </xf>
    <xf numFmtId="185" fontId="6" fillId="0" borderId="0" xfId="17" applyNumberFormat="1" applyFont="1" applyFill="1" applyBorder="1" applyAlignment="1" applyProtection="1">
      <alignment horizontal="right"/>
      <protection/>
    </xf>
    <xf numFmtId="0" fontId="6" fillId="0" borderId="0" xfId="22" applyFont="1" applyFill="1" applyAlignment="1">
      <alignment vertical="top" wrapText="1"/>
      <protection/>
    </xf>
    <xf numFmtId="0" fontId="0" fillId="0" borderId="0" xfId="0" applyAlignment="1">
      <alignment vertical="top" wrapText="1"/>
    </xf>
    <xf numFmtId="0" fontId="6" fillId="0" borderId="0" xfId="23" applyFont="1" applyFill="1" applyAlignment="1">
      <alignment vertical="top" wrapText="1"/>
      <protection/>
    </xf>
    <xf numFmtId="0" fontId="0" fillId="0" borderId="0" xfId="0" applyFont="1" applyAlignment="1">
      <alignment vertical="top" wrapText="1"/>
    </xf>
    <xf numFmtId="0" fontId="5" fillId="0" borderId="0" xfId="22" applyFont="1" applyAlignment="1">
      <alignment horizontal="center" wrapText="1"/>
      <protection/>
    </xf>
    <xf numFmtId="49" fontId="5" fillId="0" borderId="0" xfId="22" applyNumberFormat="1" applyFont="1" applyBorder="1" applyAlignment="1">
      <alignment horizontal="center"/>
      <protection/>
    </xf>
    <xf numFmtId="49" fontId="5" fillId="0" borderId="0" xfId="22" applyNumberFormat="1" applyFont="1" applyFill="1" applyBorder="1" applyAlignment="1">
      <alignment horizontal="center"/>
      <protection/>
    </xf>
    <xf numFmtId="0" fontId="5" fillId="0" borderId="0" xfId="22" applyFont="1" applyBorder="1" applyAlignment="1">
      <alignment horizontal="left"/>
      <protection/>
    </xf>
    <xf numFmtId="0" fontId="5" fillId="0" borderId="0" xfId="22" applyFont="1" applyBorder="1" applyAlignment="1">
      <alignment horizontal="left"/>
      <protection/>
    </xf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</cellXfs>
  <cellStyles count="12">
    <cellStyle name="Normal" xfId="0"/>
    <cellStyle name="Comma" xfId="15"/>
    <cellStyle name="Comma [0]" xfId="16"/>
    <cellStyle name="Comma_GFS 3rd qtr(Sept - 2004)" xfId="17"/>
    <cellStyle name="Currency" xfId="18"/>
    <cellStyle name="Currency [0]" xfId="19"/>
    <cellStyle name="Followed Hyperlink" xfId="20"/>
    <cellStyle name="Hyperlink" xfId="21"/>
    <cellStyle name="Normal_GFS 3rd qtr(Sept - 2004)" xfId="22"/>
    <cellStyle name="Normal_QuarterlyTemplate" xfId="23"/>
    <cellStyle name="Normal_Reports-31.3.0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60"/>
  <sheetViews>
    <sheetView tabSelected="1" view="pageBreakPreview" zoomScale="75" zoomScaleNormal="75" zoomScaleSheetLayoutView="75" workbookViewId="0" topLeftCell="A1">
      <selection activeCell="B8" sqref="B8"/>
    </sheetView>
  </sheetViews>
  <sheetFormatPr defaultColWidth="9.00390625" defaultRowHeight="14.25"/>
  <cols>
    <col min="1" max="1" width="32.875" style="5" customWidth="1"/>
    <col min="2" max="2" width="6.50390625" style="12" customWidth="1"/>
    <col min="3" max="3" width="2.50390625" style="12" customWidth="1"/>
    <col min="4" max="4" width="20.875" style="5" customWidth="1"/>
    <col min="5" max="5" width="2.00390625" style="5" customWidth="1"/>
    <col min="6" max="6" width="19.00390625" style="5" customWidth="1"/>
    <col min="7" max="7" width="2.00390625" style="5" customWidth="1"/>
    <col min="8" max="8" width="21.125" style="18" customWidth="1"/>
    <col min="9" max="9" width="2.125" style="5" customWidth="1"/>
    <col min="10" max="10" width="19.50390625" style="5" customWidth="1"/>
    <col min="11" max="11" width="16.875" style="5" customWidth="1"/>
    <col min="12" max="12" width="8.125" style="5" bestFit="1" customWidth="1"/>
    <col min="13" max="16384" width="8.00390625" style="5" customWidth="1"/>
  </cols>
  <sheetData>
    <row r="1" spans="1:9" ht="15.75">
      <c r="A1" s="1" t="s">
        <v>77</v>
      </c>
      <c r="B1" s="2"/>
      <c r="C1" s="3"/>
      <c r="D1" s="3"/>
      <c r="E1" s="3"/>
      <c r="F1" s="3"/>
      <c r="G1" s="3"/>
      <c r="H1" s="4"/>
      <c r="I1" s="3"/>
    </row>
    <row r="2" spans="1:9" ht="15.75">
      <c r="A2" s="3" t="s">
        <v>0</v>
      </c>
      <c r="B2" s="3"/>
      <c r="C2" s="3"/>
      <c r="D2" s="3"/>
      <c r="E2" s="3"/>
      <c r="F2" s="3"/>
      <c r="G2" s="3"/>
      <c r="H2" s="4"/>
      <c r="I2" s="3"/>
    </row>
    <row r="3" spans="1:9" ht="15.75">
      <c r="A3" s="3" t="s">
        <v>138</v>
      </c>
      <c r="B3" s="3"/>
      <c r="C3" s="3"/>
      <c r="D3" s="3"/>
      <c r="E3" s="3"/>
      <c r="F3" s="3"/>
      <c r="G3" s="3"/>
      <c r="H3" s="4"/>
      <c r="I3" s="3"/>
    </row>
    <row r="4" spans="1:9" ht="15.75">
      <c r="A4" s="3"/>
      <c r="B4" s="3"/>
      <c r="C4" s="3"/>
      <c r="D4" s="3"/>
      <c r="E4" s="3"/>
      <c r="F4" s="3"/>
      <c r="G4" s="3"/>
      <c r="H4" s="4"/>
      <c r="I4" s="3"/>
    </row>
    <row r="5" spans="1:9" ht="15.75">
      <c r="A5" s="7" t="s">
        <v>156</v>
      </c>
      <c r="B5" s="3"/>
      <c r="C5" s="3"/>
      <c r="D5" s="3"/>
      <c r="E5" s="3"/>
      <c r="F5" s="3"/>
      <c r="G5" s="3"/>
      <c r="H5" s="4"/>
      <c r="I5" s="3"/>
    </row>
    <row r="6" spans="1:9" ht="15.75">
      <c r="A6" s="3"/>
      <c r="B6" s="3"/>
      <c r="C6" s="3"/>
      <c r="D6" s="3"/>
      <c r="E6" s="3"/>
      <c r="F6" s="3"/>
      <c r="G6" s="3"/>
      <c r="H6" s="4"/>
      <c r="I6" s="3"/>
    </row>
    <row r="7" spans="1:10" ht="15.75">
      <c r="A7" s="3"/>
      <c r="B7" s="3"/>
      <c r="C7" s="3"/>
      <c r="D7" s="170" t="s">
        <v>74</v>
      </c>
      <c r="E7" s="170"/>
      <c r="F7" s="170"/>
      <c r="G7" s="6"/>
      <c r="H7" s="170" t="s">
        <v>75</v>
      </c>
      <c r="I7" s="170"/>
      <c r="J7" s="170"/>
    </row>
    <row r="8" spans="1:10" ht="15.75">
      <c r="A8" s="6"/>
      <c r="B8" s="2"/>
      <c r="C8" s="2"/>
      <c r="D8" s="171" t="s">
        <v>118</v>
      </c>
      <c r="E8" s="171"/>
      <c r="F8" s="171"/>
      <c r="G8" s="98"/>
      <c r="H8" s="172" t="s">
        <v>119</v>
      </c>
      <c r="I8" s="172"/>
      <c r="J8" s="172"/>
    </row>
    <row r="9" spans="1:10" ht="15.75">
      <c r="A9" s="6"/>
      <c r="B9" s="2"/>
      <c r="C9" s="2"/>
      <c r="D9" s="107"/>
      <c r="E9" s="8"/>
      <c r="F9" s="108" t="s">
        <v>101</v>
      </c>
      <c r="G9" s="8"/>
      <c r="I9" s="8"/>
      <c r="J9" s="108" t="s">
        <v>101</v>
      </c>
    </row>
    <row r="10" spans="1:10" ht="15.75">
      <c r="A10" s="6"/>
      <c r="B10" s="2"/>
      <c r="C10" s="2"/>
      <c r="D10" s="107" t="s">
        <v>1</v>
      </c>
      <c r="E10" s="109"/>
      <c r="F10" s="110" t="s">
        <v>102</v>
      </c>
      <c r="G10" s="6"/>
      <c r="H10" s="117" t="s">
        <v>1</v>
      </c>
      <c r="I10" s="9"/>
      <c r="J10" s="110" t="s">
        <v>102</v>
      </c>
    </row>
    <row r="11" spans="1:10" ht="15.75">
      <c r="A11" s="6"/>
      <c r="B11" s="2"/>
      <c r="C11" s="2"/>
      <c r="D11" s="107" t="s">
        <v>2</v>
      </c>
      <c r="E11" s="109"/>
      <c r="F11" s="110" t="s">
        <v>121</v>
      </c>
      <c r="G11" s="6"/>
      <c r="H11" s="117" t="s">
        <v>148</v>
      </c>
      <c r="I11" s="9"/>
      <c r="J11" s="110" t="s">
        <v>146</v>
      </c>
    </row>
    <row r="12" spans="1:10" ht="15.75">
      <c r="A12" s="6"/>
      <c r="B12" s="10" t="s">
        <v>9</v>
      </c>
      <c r="C12" s="2"/>
      <c r="D12" s="111" t="s">
        <v>140</v>
      </c>
      <c r="E12" s="109"/>
      <c r="F12" s="112" t="s">
        <v>125</v>
      </c>
      <c r="G12" s="6"/>
      <c r="H12" s="111" t="s">
        <v>140</v>
      </c>
      <c r="I12" s="6"/>
      <c r="J12" s="112" t="s">
        <v>125</v>
      </c>
    </row>
    <row r="13" spans="1:10" ht="15.75">
      <c r="A13" s="6"/>
      <c r="B13" s="2"/>
      <c r="C13" s="2"/>
      <c r="D13" s="107" t="s">
        <v>3</v>
      </c>
      <c r="E13" s="2"/>
      <c r="F13" s="110" t="s">
        <v>3</v>
      </c>
      <c r="G13" s="2"/>
      <c r="H13" s="117" t="s">
        <v>3</v>
      </c>
      <c r="I13" s="2"/>
      <c r="J13" s="110" t="s">
        <v>3</v>
      </c>
    </row>
    <row r="14" spans="4:10" ht="15.75">
      <c r="D14" s="12"/>
      <c r="E14" s="12"/>
      <c r="F14" s="12"/>
      <c r="G14" s="12"/>
      <c r="H14" s="118"/>
      <c r="I14" s="12"/>
      <c r="J14" s="121"/>
    </row>
    <row r="15" spans="1:10" ht="15.75">
      <c r="A15" s="5" t="s">
        <v>86</v>
      </c>
      <c r="D15" s="13">
        <v>3629189</v>
      </c>
      <c r="E15" s="13"/>
      <c r="F15" s="113" t="s">
        <v>120</v>
      </c>
      <c r="G15" s="13"/>
      <c r="H15" s="13">
        <f>2318263+2492705+D15+2531545</f>
        <v>10971702</v>
      </c>
      <c r="I15" s="13"/>
      <c r="J15" s="113">
        <v>8221213</v>
      </c>
    </row>
    <row r="16" spans="4:10" ht="15.75">
      <c r="D16" s="13"/>
      <c r="E16" s="13"/>
      <c r="F16" s="113"/>
      <c r="G16" s="13"/>
      <c r="H16" s="13"/>
      <c r="I16" s="13"/>
      <c r="J16" s="121"/>
    </row>
    <row r="17" spans="1:11" ht="15.75">
      <c r="A17" s="5" t="s">
        <v>87</v>
      </c>
      <c r="D17" s="15">
        <v>-1399708</v>
      </c>
      <c r="E17" s="13"/>
      <c r="F17" s="114" t="s">
        <v>120</v>
      </c>
      <c r="G17" s="13"/>
      <c r="H17" s="15">
        <f>-919129-876671-703547-1399708</f>
        <v>-3899055</v>
      </c>
      <c r="I17" s="13"/>
      <c r="J17" s="114">
        <v>-3125815</v>
      </c>
      <c r="K17" s="104"/>
    </row>
    <row r="18" spans="4:10" ht="15.75">
      <c r="D18" s="13"/>
      <c r="E18" s="13"/>
      <c r="F18" s="113"/>
      <c r="G18" s="13"/>
      <c r="H18" s="113"/>
      <c r="I18" s="13"/>
      <c r="J18" s="121"/>
    </row>
    <row r="19" spans="1:10" ht="15.75">
      <c r="A19" s="5" t="s">
        <v>88</v>
      </c>
      <c r="D19" s="13">
        <f>SUM(D15:D18)</f>
        <v>2229481</v>
      </c>
      <c r="E19" s="13"/>
      <c r="F19" s="113" t="s">
        <v>120</v>
      </c>
      <c r="G19" s="13"/>
      <c r="H19" s="113">
        <f>SUM(H15:H18)</f>
        <v>7072647</v>
      </c>
      <c r="I19" s="13"/>
      <c r="J19" s="113">
        <f>SUM(J15:J17)</f>
        <v>5095398</v>
      </c>
    </row>
    <row r="20" spans="4:10" ht="15.75">
      <c r="D20" s="13"/>
      <c r="E20" s="13"/>
      <c r="F20" s="113"/>
      <c r="G20" s="13"/>
      <c r="H20" s="113"/>
      <c r="I20" s="13"/>
      <c r="J20" s="121"/>
    </row>
    <row r="21" spans="1:10" ht="15.75">
      <c r="A21" s="5" t="s">
        <v>89</v>
      </c>
      <c r="D21" s="13">
        <v>52969</v>
      </c>
      <c r="E21" s="13"/>
      <c r="F21" s="113" t="s">
        <v>120</v>
      </c>
      <c r="G21" s="13"/>
      <c r="H21" s="13">
        <f>2000+6241+D21+42105</f>
        <v>103315</v>
      </c>
      <c r="I21" s="13"/>
      <c r="J21" s="113">
        <v>17057</v>
      </c>
    </row>
    <row r="22" spans="4:10" ht="15.75">
      <c r="D22" s="13"/>
      <c r="E22" s="13"/>
      <c r="F22" s="113"/>
      <c r="G22" s="13"/>
      <c r="H22" s="13"/>
      <c r="I22" s="13"/>
      <c r="J22" s="121"/>
    </row>
    <row r="23" spans="1:10" ht="15.75">
      <c r="A23" s="5" t="s">
        <v>90</v>
      </c>
      <c r="D23" s="13">
        <v>-215160</v>
      </c>
      <c r="E23" s="13"/>
      <c r="F23" s="113" t="s">
        <v>120</v>
      </c>
      <c r="G23" s="13"/>
      <c r="H23" s="13">
        <v>-766862</v>
      </c>
      <c r="I23" s="13"/>
      <c r="J23" s="113">
        <v>-711860</v>
      </c>
    </row>
    <row r="24" spans="4:10" ht="15.75">
      <c r="D24" s="13"/>
      <c r="E24" s="13"/>
      <c r="F24" s="115"/>
      <c r="G24" s="13"/>
      <c r="H24" s="13"/>
      <c r="I24" s="13"/>
      <c r="J24" s="110"/>
    </row>
    <row r="25" spans="1:10" ht="15.75">
      <c r="A25" s="5" t="s">
        <v>91</v>
      </c>
      <c r="D25" s="13">
        <v>-458550</v>
      </c>
      <c r="E25" s="13"/>
      <c r="F25" s="113" t="s">
        <v>120</v>
      </c>
      <c r="G25" s="13"/>
      <c r="H25" s="13">
        <f>-308237.23+164.25-395759+D25-634561</f>
        <v>-1796942.98</v>
      </c>
      <c r="I25" s="13"/>
      <c r="J25" s="113">
        <v>-1096347</v>
      </c>
    </row>
    <row r="26" spans="4:10" ht="15.75">
      <c r="D26" s="13"/>
      <c r="E26" s="13"/>
      <c r="F26" s="113"/>
      <c r="G26" s="13"/>
      <c r="H26" s="13"/>
      <c r="I26" s="13"/>
      <c r="J26" s="121"/>
    </row>
    <row r="27" spans="1:10" ht="15.75">
      <c r="A27" s="5" t="s">
        <v>92</v>
      </c>
      <c r="D27" s="15">
        <v>-65277</v>
      </c>
      <c r="E27" s="13"/>
      <c r="F27" s="114" t="s">
        <v>120</v>
      </c>
      <c r="G27" s="13"/>
      <c r="H27" s="15">
        <f>-116135.56-123137+D27-143344</f>
        <v>-447893.56</v>
      </c>
      <c r="I27" s="13"/>
      <c r="J27" s="114">
        <v>-350067</v>
      </c>
    </row>
    <row r="28" spans="4:10" ht="15.75">
      <c r="D28" s="13"/>
      <c r="E28" s="13"/>
      <c r="F28" s="113"/>
      <c r="G28" s="13"/>
      <c r="H28" s="113"/>
      <c r="I28" s="13"/>
      <c r="J28" s="121"/>
    </row>
    <row r="29" spans="1:10" ht="15.75">
      <c r="A29" s="5" t="s">
        <v>93</v>
      </c>
      <c r="D29" s="13">
        <f>SUM(D19:D27)</f>
        <v>1543463</v>
      </c>
      <c r="E29" s="13"/>
      <c r="F29" s="113" t="s">
        <v>120</v>
      </c>
      <c r="G29" s="13"/>
      <c r="H29" s="113">
        <f>SUM(H19:H27)</f>
        <v>4164263.4599999995</v>
      </c>
      <c r="I29" s="13"/>
      <c r="J29" s="113">
        <f>SUM(J19:J27)</f>
        <v>2954181</v>
      </c>
    </row>
    <row r="30" spans="4:15" ht="15.75">
      <c r="D30" s="13"/>
      <c r="E30" s="13"/>
      <c r="F30" s="113"/>
      <c r="G30" s="13"/>
      <c r="H30" s="113"/>
      <c r="I30" s="13"/>
      <c r="J30" s="113"/>
      <c r="L30" s="7"/>
      <c r="M30" s="7"/>
      <c r="N30" s="7"/>
      <c r="O30" s="7"/>
    </row>
    <row r="31" spans="1:10" ht="15.75">
      <c r="A31" s="5" t="s">
        <v>94</v>
      </c>
      <c r="D31" s="13">
        <v>-3223</v>
      </c>
      <c r="E31" s="13"/>
      <c r="F31" s="113" t="s">
        <v>120</v>
      </c>
      <c r="G31" s="13"/>
      <c r="H31" s="13">
        <v>-16646</v>
      </c>
      <c r="I31" s="13"/>
      <c r="J31" s="113">
        <v>-28222</v>
      </c>
    </row>
    <row r="32" spans="4:10" ht="15.75">
      <c r="D32" s="15"/>
      <c r="E32" s="13"/>
      <c r="F32" s="114"/>
      <c r="G32" s="13"/>
      <c r="H32" s="119"/>
      <c r="I32" s="13"/>
      <c r="J32" s="122"/>
    </row>
    <row r="33" spans="1:10" ht="15.75">
      <c r="A33" s="5" t="s">
        <v>95</v>
      </c>
      <c r="D33" s="13">
        <f>SUM(D29:D31)</f>
        <v>1540240</v>
      </c>
      <c r="E33" s="13"/>
      <c r="F33" s="113" t="s">
        <v>120</v>
      </c>
      <c r="G33" s="13"/>
      <c r="H33" s="113">
        <f>SUM(H29:H31)</f>
        <v>4147617.4599999995</v>
      </c>
      <c r="I33" s="13"/>
      <c r="J33" s="113">
        <f>SUM(J29:J31)</f>
        <v>2925959</v>
      </c>
    </row>
    <row r="34" spans="4:10" ht="15.75">
      <c r="D34" s="13"/>
      <c r="E34" s="13"/>
      <c r="F34" s="113"/>
      <c r="G34" s="13"/>
      <c r="H34" s="113"/>
      <c r="I34" s="13"/>
      <c r="J34" s="121"/>
    </row>
    <row r="35" spans="1:10" ht="15.75">
      <c r="A35" s="5" t="s">
        <v>96</v>
      </c>
      <c r="B35" s="12" t="s">
        <v>122</v>
      </c>
      <c r="D35" s="13">
        <v>-469807</v>
      </c>
      <c r="E35" s="13"/>
      <c r="F35" s="113" t="s">
        <v>120</v>
      </c>
      <c r="G35" s="13"/>
      <c r="H35" s="13">
        <f>-202494-213895+D35-240474</f>
        <v>-1126670</v>
      </c>
      <c r="I35" s="13"/>
      <c r="J35" s="113">
        <v>-756109</v>
      </c>
    </row>
    <row r="36" spans="4:10" ht="15.75">
      <c r="D36" s="15"/>
      <c r="E36" s="13"/>
      <c r="F36" s="114"/>
      <c r="G36" s="13"/>
      <c r="H36" s="119"/>
      <c r="I36" s="13"/>
      <c r="J36" s="122"/>
    </row>
    <row r="37" spans="1:10" ht="15.75">
      <c r="A37" s="5" t="s">
        <v>97</v>
      </c>
      <c r="D37" s="13">
        <f>SUM(D33:D36)</f>
        <v>1070433</v>
      </c>
      <c r="E37" s="13"/>
      <c r="F37" s="113" t="s">
        <v>120</v>
      </c>
      <c r="G37" s="13"/>
      <c r="H37" s="113">
        <f>SUM(H33:H36)</f>
        <v>3020947.4599999995</v>
      </c>
      <c r="I37" s="13"/>
      <c r="J37" s="113">
        <f>SUM(J33:J36)</f>
        <v>2169850</v>
      </c>
    </row>
    <row r="38" spans="4:10" ht="15.75">
      <c r="D38" s="13"/>
      <c r="E38" s="13"/>
      <c r="F38" s="113"/>
      <c r="G38" s="13"/>
      <c r="H38" s="113"/>
      <c r="I38" s="13"/>
      <c r="J38" s="121"/>
    </row>
    <row r="39" spans="1:10" ht="15.75">
      <c r="A39" s="5" t="s">
        <v>98</v>
      </c>
      <c r="D39" s="13">
        <v>0</v>
      </c>
      <c r="E39" s="13"/>
      <c r="F39" s="113" t="s">
        <v>120</v>
      </c>
      <c r="G39" s="13"/>
      <c r="H39" s="113">
        <f>+D39</f>
        <v>0</v>
      </c>
      <c r="I39" s="13"/>
      <c r="J39" s="113">
        <v>0</v>
      </c>
    </row>
    <row r="40" spans="4:10" ht="15.75">
      <c r="D40" s="103"/>
      <c r="E40" s="13"/>
      <c r="F40" s="114"/>
      <c r="G40" s="13"/>
      <c r="H40" s="114"/>
      <c r="I40" s="13"/>
      <c r="J40" s="122"/>
    </row>
    <row r="41" spans="1:10" ht="15.75">
      <c r="A41" s="5" t="s">
        <v>99</v>
      </c>
      <c r="D41" s="105">
        <f>SUM(D37:D39)</f>
        <v>1070433</v>
      </c>
      <c r="E41" s="13"/>
      <c r="F41" s="113" t="s">
        <v>120</v>
      </c>
      <c r="G41" s="13"/>
      <c r="H41" s="120">
        <f>SUM(H37:H39)</f>
        <v>3020947.4599999995</v>
      </c>
      <c r="I41" s="13"/>
      <c r="J41" s="113">
        <f>SUM(J37:J39)</f>
        <v>2169850</v>
      </c>
    </row>
    <row r="42" spans="4:10" ht="15.75">
      <c r="D42" s="103"/>
      <c r="E42" s="13"/>
      <c r="F42" s="114"/>
      <c r="G42" s="13"/>
      <c r="H42" s="114"/>
      <c r="I42" s="13"/>
      <c r="J42" s="122"/>
    </row>
    <row r="43" spans="1:10" ht="19.5" customHeight="1" thickBot="1">
      <c r="A43" s="5" t="s">
        <v>100</v>
      </c>
      <c r="D43" s="147">
        <f>SUM(D41:D41)</f>
        <v>1070433</v>
      </c>
      <c r="E43" s="13"/>
      <c r="F43" s="116" t="s">
        <v>120</v>
      </c>
      <c r="G43" s="13"/>
      <c r="H43" s="148">
        <f>SUM(H37:H39)</f>
        <v>3020947.4599999995</v>
      </c>
      <c r="I43" s="13"/>
      <c r="J43" s="116">
        <f>J41</f>
        <v>2169850</v>
      </c>
    </row>
    <row r="44" spans="4:10" ht="16.5" thickTop="1">
      <c r="D44" s="13"/>
      <c r="E44" s="13"/>
      <c r="F44" s="13"/>
      <c r="G44" s="13"/>
      <c r="H44" s="13"/>
      <c r="I44" s="13"/>
      <c r="J44" s="121"/>
    </row>
    <row r="45" spans="4:10" ht="15.75">
      <c r="D45" s="13"/>
      <c r="E45" s="13"/>
      <c r="F45" s="13"/>
      <c r="G45" s="13"/>
      <c r="H45" s="13"/>
      <c r="I45" s="13"/>
      <c r="J45" s="121"/>
    </row>
    <row r="46" spans="4:10" ht="15.75">
      <c r="D46" s="13"/>
      <c r="E46" s="13"/>
      <c r="F46" s="13"/>
      <c r="G46" s="13"/>
      <c r="H46" s="13"/>
      <c r="I46" s="13"/>
      <c r="J46" s="121"/>
    </row>
    <row r="47" spans="1:10" ht="15.75">
      <c r="A47" s="5" t="s">
        <v>134</v>
      </c>
      <c r="B47" s="12" t="s">
        <v>5</v>
      </c>
      <c r="D47" s="16">
        <f>+D41/120000000*100</f>
        <v>0.8920275</v>
      </c>
      <c r="E47" s="13"/>
      <c r="F47" s="113" t="s">
        <v>120</v>
      </c>
      <c r="G47" s="13"/>
      <c r="H47" s="16">
        <v>3.37</v>
      </c>
      <c r="I47" s="13"/>
      <c r="J47" s="165">
        <v>72.33</v>
      </c>
    </row>
    <row r="48" spans="4:10" ht="15.75">
      <c r="D48" s="106"/>
      <c r="E48" s="106"/>
      <c r="F48" s="123"/>
      <c r="J48" s="123"/>
    </row>
    <row r="49" spans="1:10" ht="15.75">
      <c r="A49" s="5" t="s">
        <v>135</v>
      </c>
      <c r="B49" s="12" t="s">
        <v>6</v>
      </c>
      <c r="D49" s="113" t="s">
        <v>120</v>
      </c>
      <c r="E49" s="106"/>
      <c r="F49" s="113" t="s">
        <v>120</v>
      </c>
      <c r="H49" s="113" t="s">
        <v>120</v>
      </c>
      <c r="J49" s="113" t="s">
        <v>120</v>
      </c>
    </row>
    <row r="51" spans="1:10" ht="15.75">
      <c r="A51" s="166" t="s">
        <v>133</v>
      </c>
      <c r="B51" s="167"/>
      <c r="C51" s="167"/>
      <c r="D51" s="167"/>
      <c r="E51" s="167"/>
      <c r="F51" s="167"/>
      <c r="G51" s="167"/>
      <c r="H51" s="167"/>
      <c r="I51" s="167"/>
      <c r="J51" s="167"/>
    </row>
    <row r="52" spans="1:10" ht="15.75">
      <c r="A52" s="167"/>
      <c r="B52" s="167"/>
      <c r="C52" s="167"/>
      <c r="D52" s="167"/>
      <c r="E52" s="167"/>
      <c r="F52" s="167"/>
      <c r="G52" s="167"/>
      <c r="H52" s="167"/>
      <c r="I52" s="167"/>
      <c r="J52" s="167"/>
    </row>
    <row r="53" ht="15.75">
      <c r="A53" s="19"/>
    </row>
    <row r="54" spans="1:10" ht="15.75">
      <c r="A54" s="168" t="s">
        <v>149</v>
      </c>
      <c r="B54" s="169"/>
      <c r="C54" s="169"/>
      <c r="D54" s="169"/>
      <c r="E54" s="169"/>
      <c r="F54" s="169"/>
      <c r="G54" s="169"/>
      <c r="H54" s="169"/>
      <c r="I54" s="169"/>
      <c r="J54" s="169"/>
    </row>
    <row r="55" spans="1:10" ht="15.75">
      <c r="A55" s="169"/>
      <c r="B55" s="169"/>
      <c r="C55" s="169"/>
      <c r="D55" s="169"/>
      <c r="E55" s="169"/>
      <c r="F55" s="169"/>
      <c r="G55" s="169"/>
      <c r="H55" s="169"/>
      <c r="I55" s="169"/>
      <c r="J55" s="169"/>
    </row>
    <row r="57" ht="15.75">
      <c r="D57" s="21"/>
    </row>
    <row r="58" ht="15.75">
      <c r="D58" s="22"/>
    </row>
    <row r="59" ht="15.75">
      <c r="D59" s="22"/>
    </row>
    <row r="60" ht="15.75">
      <c r="D60" s="22"/>
    </row>
  </sheetData>
  <mergeCells count="6">
    <mergeCell ref="A51:J52"/>
    <mergeCell ref="A54:J55"/>
    <mergeCell ref="D7:F7"/>
    <mergeCell ref="D8:F8"/>
    <mergeCell ref="H7:J7"/>
    <mergeCell ref="H8:J8"/>
  </mergeCells>
  <printOptions/>
  <pageMargins left="0.98" right="0.29" top="0.17" bottom="0.29" header="0.17" footer="0.5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8"/>
  <sheetViews>
    <sheetView zoomScale="75" zoomScaleNormal="75" workbookViewId="0" topLeftCell="A29">
      <selection activeCell="F46" sqref="F46"/>
    </sheetView>
  </sheetViews>
  <sheetFormatPr defaultColWidth="9.00390625" defaultRowHeight="14.25"/>
  <cols>
    <col min="1" max="1" width="4.375" style="5" customWidth="1"/>
    <col min="2" max="2" width="29.875" style="5" customWidth="1"/>
    <col min="3" max="3" width="10.375" style="12" customWidth="1"/>
    <col min="4" max="4" width="18.875" style="27" hidden="1" customWidth="1"/>
    <col min="5" max="5" width="4.50390625" style="12" customWidth="1"/>
    <col min="6" max="6" width="19.375" style="32" customWidth="1"/>
    <col min="7" max="7" width="4.125" style="5" customWidth="1"/>
    <col min="8" max="8" width="16.375" style="5" customWidth="1"/>
    <col min="9" max="9" width="14.00390625" style="5" customWidth="1"/>
    <col min="10" max="10" width="30.00390625" style="5" customWidth="1"/>
    <col min="11" max="16384" width="8.00390625" style="5" customWidth="1"/>
  </cols>
  <sheetData>
    <row r="1" spans="1:9" ht="15.75">
      <c r="A1" s="1" t="s">
        <v>77</v>
      </c>
      <c r="B1" s="23"/>
      <c r="C1" s="23"/>
      <c r="D1" s="23"/>
      <c r="E1" s="23"/>
      <c r="F1" s="23"/>
      <c r="G1" s="23"/>
      <c r="H1" s="23"/>
      <c r="I1" s="23"/>
    </row>
    <row r="2" spans="1:9" ht="15.75">
      <c r="A2" s="173" t="s">
        <v>144</v>
      </c>
      <c r="B2" s="173"/>
      <c r="C2" s="173"/>
      <c r="D2" s="173"/>
      <c r="E2" s="173"/>
      <c r="F2" s="173"/>
      <c r="G2" s="173"/>
      <c r="H2" s="173"/>
      <c r="I2" s="173"/>
    </row>
    <row r="3" spans="1:9" ht="15.75">
      <c r="A3" s="173" t="s">
        <v>139</v>
      </c>
      <c r="B3" s="173"/>
      <c r="C3" s="173"/>
      <c r="D3" s="173"/>
      <c r="E3" s="173"/>
      <c r="F3" s="173"/>
      <c r="G3" s="173"/>
      <c r="H3" s="173"/>
      <c r="I3" s="173"/>
    </row>
    <row r="4" spans="1:9" ht="15.75">
      <c r="A4" s="23"/>
      <c r="B4" s="23"/>
      <c r="C4" s="23"/>
      <c r="D4" s="23"/>
      <c r="E4" s="23"/>
      <c r="F4" s="23"/>
      <c r="G4" s="23"/>
      <c r="H4" s="23"/>
      <c r="I4" s="23"/>
    </row>
    <row r="5" spans="1:9" ht="15.75">
      <c r="A5" s="6"/>
      <c r="B5" s="6"/>
      <c r="C5" s="2"/>
      <c r="D5" s="24"/>
      <c r="E5" s="2"/>
      <c r="F5" s="140" t="s">
        <v>75</v>
      </c>
      <c r="G5" s="109"/>
      <c r="H5" s="140" t="s">
        <v>75</v>
      </c>
      <c r="I5" s="6"/>
    </row>
    <row r="6" spans="1:9" ht="47.25">
      <c r="A6" s="6"/>
      <c r="B6" s="6"/>
      <c r="C6" s="2"/>
      <c r="D6" s="24"/>
      <c r="E6" s="2"/>
      <c r="F6" s="140" t="s">
        <v>150</v>
      </c>
      <c r="G6" s="109"/>
      <c r="H6" s="141" t="s">
        <v>7</v>
      </c>
      <c r="I6" s="6"/>
    </row>
    <row r="7" spans="1:9" ht="15.75">
      <c r="A7" s="6"/>
      <c r="B7" s="6"/>
      <c r="C7" s="2"/>
      <c r="D7" s="24"/>
      <c r="E7" s="2"/>
      <c r="F7" s="110" t="s">
        <v>151</v>
      </c>
      <c r="G7" s="109"/>
      <c r="H7" s="107" t="s">
        <v>8</v>
      </c>
      <c r="I7" s="6"/>
    </row>
    <row r="8" spans="1:9" ht="15.75">
      <c r="A8" s="6"/>
      <c r="B8" s="6"/>
      <c r="C8" s="10" t="s">
        <v>9</v>
      </c>
      <c r="D8" s="26"/>
      <c r="E8" s="2"/>
      <c r="F8" s="142" t="s">
        <v>140</v>
      </c>
      <c r="G8" s="143"/>
      <c r="H8" s="142" t="s">
        <v>125</v>
      </c>
      <c r="I8" s="6"/>
    </row>
    <row r="9" spans="6:8" ht="15.75">
      <c r="F9" s="144" t="s">
        <v>3</v>
      </c>
      <c r="G9" s="145"/>
      <c r="H9" s="146" t="s">
        <v>3</v>
      </c>
    </row>
    <row r="10" spans="6:8" ht="15.75">
      <c r="F10" s="28"/>
      <c r="G10" s="13"/>
      <c r="H10" s="13"/>
    </row>
    <row r="11" spans="1:9" ht="15.75">
      <c r="A11" s="5" t="s">
        <v>76</v>
      </c>
      <c r="D11" s="27">
        <v>29765</v>
      </c>
      <c r="F11" s="28">
        <v>3074961</v>
      </c>
      <c r="G11" s="13"/>
      <c r="H11" s="14">
        <v>2712064</v>
      </c>
      <c r="I11" s="104"/>
    </row>
    <row r="12" spans="6:8" ht="15.75">
      <c r="F12" s="28"/>
      <c r="G12" s="13"/>
      <c r="H12" s="14"/>
    </row>
    <row r="13" spans="1:8" ht="15.75" hidden="1">
      <c r="A13" s="5" t="s">
        <v>10</v>
      </c>
      <c r="F13" s="28"/>
      <c r="G13" s="13"/>
      <c r="H13" s="14">
        <f>+F13</f>
        <v>0</v>
      </c>
    </row>
    <row r="14" spans="6:8" ht="15.75">
      <c r="F14" s="28"/>
      <c r="G14" s="13"/>
      <c r="H14" s="14"/>
    </row>
    <row r="15" spans="1:8" ht="15.75">
      <c r="A15" s="5" t="s">
        <v>11</v>
      </c>
      <c r="D15" s="27">
        <v>99291</v>
      </c>
      <c r="F15" s="28">
        <v>0</v>
      </c>
      <c r="G15" s="13"/>
      <c r="H15" s="14">
        <f>+F15</f>
        <v>0</v>
      </c>
    </row>
    <row r="16" spans="1:8" ht="15.75">
      <c r="A16" s="5" t="s">
        <v>12</v>
      </c>
      <c r="F16" s="28"/>
      <c r="G16" s="13"/>
      <c r="H16" s="14"/>
    </row>
    <row r="17" spans="6:8" ht="15.75">
      <c r="F17" s="28"/>
      <c r="G17" s="13"/>
      <c r="H17" s="13"/>
    </row>
    <row r="18" spans="6:8" ht="15.75">
      <c r="F18" s="28"/>
      <c r="G18" s="13"/>
      <c r="H18" s="13"/>
    </row>
    <row r="19" spans="1:8" ht="15.75">
      <c r="A19" s="5" t="s">
        <v>13</v>
      </c>
      <c r="F19" s="28"/>
      <c r="G19" s="13"/>
      <c r="H19" s="13"/>
    </row>
    <row r="20" spans="2:9" ht="15.75">
      <c r="B20" s="5" t="s">
        <v>14</v>
      </c>
      <c r="D20" s="27">
        <v>34621</v>
      </c>
      <c r="F20" s="28">
        <v>2857126</v>
      </c>
      <c r="G20" s="13"/>
      <c r="H20" s="14">
        <v>2196902</v>
      </c>
      <c r="I20" s="104"/>
    </row>
    <row r="21" spans="2:9" ht="15.75">
      <c r="B21" s="5" t="s">
        <v>103</v>
      </c>
      <c r="D21" s="27">
        <f>29212+31600</f>
        <v>60812</v>
      </c>
      <c r="F21" s="28">
        <v>5152388</v>
      </c>
      <c r="G21" s="13"/>
      <c r="H21" s="14">
        <v>2624621</v>
      </c>
      <c r="I21" s="104"/>
    </row>
    <row r="22" spans="2:9" ht="15.75">
      <c r="B22" s="5" t="s">
        <v>107</v>
      </c>
      <c r="F22" s="28">
        <v>105354</v>
      </c>
      <c r="G22" s="13"/>
      <c r="H22" s="14">
        <v>375080</v>
      </c>
      <c r="I22" s="104"/>
    </row>
    <row r="23" spans="2:9" ht="15.75">
      <c r="B23" s="5" t="s">
        <v>126</v>
      </c>
      <c r="F23" s="28">
        <v>62428</v>
      </c>
      <c r="G23" s="13"/>
      <c r="H23" s="14">
        <v>0</v>
      </c>
      <c r="I23" s="104"/>
    </row>
    <row r="24" spans="2:9" ht="15.75">
      <c r="B24" s="5" t="s">
        <v>59</v>
      </c>
      <c r="F24" s="28">
        <v>1100650</v>
      </c>
      <c r="G24" s="13"/>
      <c r="H24" s="14">
        <v>848252</v>
      </c>
      <c r="I24" s="104"/>
    </row>
    <row r="25" spans="2:9" ht="15.75">
      <c r="B25" s="5" t="s">
        <v>58</v>
      </c>
      <c r="C25" s="5"/>
      <c r="D25" s="5"/>
      <c r="E25" s="5"/>
      <c r="F25" s="162">
        <v>7200000</v>
      </c>
      <c r="H25" s="161">
        <v>0</v>
      </c>
      <c r="I25" s="104"/>
    </row>
    <row r="26" spans="6:8" ht="15.75">
      <c r="F26" s="29">
        <f>SUM(F20:F25)</f>
        <v>16477946</v>
      </c>
      <c r="G26" s="13"/>
      <c r="H26" s="29">
        <f>SUM(H20:H25)</f>
        <v>6044855</v>
      </c>
    </row>
    <row r="27" spans="6:8" ht="15.75">
      <c r="F27" s="28"/>
      <c r="G27" s="13"/>
      <c r="H27" s="13"/>
    </row>
    <row r="28" spans="1:8" ht="15.75">
      <c r="A28" s="5" t="s">
        <v>15</v>
      </c>
      <c r="F28" s="28"/>
      <c r="G28" s="13"/>
      <c r="H28" s="13"/>
    </row>
    <row r="29" spans="2:9" ht="15.75">
      <c r="B29" s="5" t="s">
        <v>104</v>
      </c>
      <c r="D29" s="27">
        <v>241858</v>
      </c>
      <c r="F29" s="28">
        <v>587355</v>
      </c>
      <c r="G29" s="13"/>
      <c r="H29" s="14">
        <v>642978</v>
      </c>
      <c r="I29" s="104"/>
    </row>
    <row r="30" spans="2:9" ht="15.75">
      <c r="B30" s="5" t="s">
        <v>108</v>
      </c>
      <c r="F30" s="28">
        <f>260554-100274</f>
        <v>160280</v>
      </c>
      <c r="G30" s="13"/>
      <c r="H30" s="14">
        <f>538293-74147</f>
        <v>464146</v>
      </c>
      <c r="I30" s="104"/>
    </row>
    <row r="31" spans="2:9" ht="15.75">
      <c r="B31" s="5" t="s">
        <v>17</v>
      </c>
      <c r="C31" s="12" t="s">
        <v>16</v>
      </c>
      <c r="D31" s="27">
        <v>0</v>
      </c>
      <c r="F31" s="28">
        <v>100274</v>
      </c>
      <c r="G31" s="13"/>
      <c r="H31" s="14">
        <v>74147</v>
      </c>
      <c r="I31" s="104"/>
    </row>
    <row r="32" spans="2:9" ht="15.75">
      <c r="B32" s="5" t="s">
        <v>109</v>
      </c>
      <c r="F32" s="28">
        <v>67000</v>
      </c>
      <c r="G32" s="13"/>
      <c r="H32" s="14">
        <v>207741</v>
      </c>
      <c r="I32" s="104"/>
    </row>
    <row r="33" spans="6:8" ht="15.75">
      <c r="F33" s="29">
        <f>SUM(F29:F32)</f>
        <v>914909</v>
      </c>
      <c r="G33" s="13"/>
      <c r="H33" s="29">
        <f>SUM(H29:H32)</f>
        <v>1389012</v>
      </c>
    </row>
    <row r="34" spans="6:8" ht="15.75">
      <c r="F34" s="28"/>
      <c r="G34" s="13"/>
      <c r="H34" s="14"/>
    </row>
    <row r="35" spans="1:9" ht="15.75">
      <c r="A35" s="5" t="s">
        <v>18</v>
      </c>
      <c r="F35" s="28">
        <f>F26-F33</f>
        <v>15563037</v>
      </c>
      <c r="G35" s="13"/>
      <c r="H35" s="28">
        <f>H26-H33</f>
        <v>4655843</v>
      </c>
      <c r="I35" s="104"/>
    </row>
    <row r="36" spans="6:8" ht="15.75">
      <c r="F36" s="28"/>
      <c r="G36" s="13"/>
      <c r="H36" s="14"/>
    </row>
    <row r="37" spans="6:8" ht="16.5" thickBot="1">
      <c r="F37" s="30">
        <f>+F11+F13+F15+F35</f>
        <v>18637998</v>
      </c>
      <c r="G37" s="13"/>
      <c r="H37" s="30">
        <f>+H11+H13+H15+H35</f>
        <v>7367907</v>
      </c>
    </row>
    <row r="38" spans="6:8" ht="16.5" thickTop="1">
      <c r="F38" s="28"/>
      <c r="G38" s="13"/>
      <c r="H38" s="14"/>
    </row>
    <row r="39" spans="1:8" ht="15.75">
      <c r="A39" s="5" t="s">
        <v>113</v>
      </c>
      <c r="F39" s="28"/>
      <c r="G39" s="13"/>
      <c r="H39" s="14"/>
    </row>
    <row r="40" spans="6:8" ht="15.75">
      <c r="F40" s="28"/>
      <c r="G40" s="13"/>
      <c r="H40" s="14"/>
    </row>
    <row r="41" spans="1:8" ht="15.75">
      <c r="A41" s="5" t="s">
        <v>19</v>
      </c>
      <c r="D41" s="27">
        <v>2</v>
      </c>
      <c r="F41" s="28">
        <v>12000000</v>
      </c>
      <c r="G41" s="13"/>
      <c r="H41" s="14">
        <v>3000000</v>
      </c>
    </row>
    <row r="42" spans="1:10" ht="15.75">
      <c r="A42" s="5" t="s">
        <v>20</v>
      </c>
      <c r="F42" s="28">
        <v>955177</v>
      </c>
      <c r="G42" s="13"/>
      <c r="H42" s="14">
        <v>0</v>
      </c>
      <c r="J42" s="104"/>
    </row>
    <row r="43" spans="1:9" ht="15.75">
      <c r="A43" s="5" t="s">
        <v>110</v>
      </c>
      <c r="F43" s="99">
        <v>5294362</v>
      </c>
      <c r="G43" s="13"/>
      <c r="H43" s="100">
        <v>4073415</v>
      </c>
      <c r="I43" s="104"/>
    </row>
    <row r="44" spans="1:8" ht="15.75">
      <c r="A44" s="5" t="s">
        <v>21</v>
      </c>
      <c r="D44" s="31">
        <f>SUM(D41:D43)</f>
        <v>2</v>
      </c>
      <c r="F44" s="28">
        <f>SUM(F41:F43)</f>
        <v>18249539</v>
      </c>
      <c r="G44" s="13"/>
      <c r="H44" s="28">
        <f>SUM(H41:H43)</f>
        <v>7073415</v>
      </c>
    </row>
    <row r="45" spans="1:8" ht="15.75">
      <c r="A45" s="5" t="s">
        <v>4</v>
      </c>
      <c r="D45" s="27">
        <v>54457</v>
      </c>
      <c r="F45" s="28">
        <v>0</v>
      </c>
      <c r="G45" s="13"/>
      <c r="H45" s="14">
        <v>0</v>
      </c>
    </row>
    <row r="46" spans="6:8" ht="15.75">
      <c r="F46" s="28"/>
      <c r="G46" s="13"/>
      <c r="H46" s="14"/>
    </row>
    <row r="47" spans="1:8" ht="15.75">
      <c r="A47" s="5" t="s">
        <v>112</v>
      </c>
      <c r="F47" s="28"/>
      <c r="G47" s="13"/>
      <c r="H47" s="14"/>
    </row>
    <row r="48" spans="2:9" ht="15.75">
      <c r="B48" s="5" t="s">
        <v>17</v>
      </c>
      <c r="C48" s="12" t="s">
        <v>16</v>
      </c>
      <c r="D48" s="27">
        <v>0</v>
      </c>
      <c r="F48" s="28">
        <v>200459</v>
      </c>
      <c r="G48" s="13"/>
      <c r="H48" s="14">
        <v>166492</v>
      </c>
      <c r="I48" s="104"/>
    </row>
    <row r="49" spans="2:8" ht="15.75">
      <c r="B49" s="5" t="s">
        <v>111</v>
      </c>
      <c r="D49" s="27">
        <v>0</v>
      </c>
      <c r="F49" s="28">
        <v>188000</v>
      </c>
      <c r="G49" s="13"/>
      <c r="H49" s="14">
        <f>+F49</f>
        <v>188000</v>
      </c>
    </row>
    <row r="50" spans="6:8" ht="16.5" thickBot="1">
      <c r="F50" s="30">
        <f>SUM(F44:F49)</f>
        <v>18637998</v>
      </c>
      <c r="G50" s="13"/>
      <c r="H50" s="30">
        <f>SUM(H44:H49)</f>
        <v>7427907</v>
      </c>
    </row>
    <row r="51" spans="6:8" ht="16.5" thickTop="1">
      <c r="F51" s="28"/>
      <c r="G51" s="13"/>
      <c r="H51" s="14"/>
    </row>
    <row r="52" spans="1:8" ht="15.75">
      <c r="A52" s="5" t="s">
        <v>137</v>
      </c>
      <c r="F52" s="17">
        <f>(F44-F15)/(F41*10)*100</f>
        <v>15.207949166666667</v>
      </c>
      <c r="G52" s="16"/>
      <c r="H52" s="17">
        <f>(H44-H15)/(H41*10)*100</f>
        <v>23.57805</v>
      </c>
    </row>
    <row r="53" spans="6:8" ht="15.75">
      <c r="F53" s="28"/>
      <c r="G53" s="13"/>
      <c r="H53" s="13"/>
    </row>
    <row r="54" spans="6:8" ht="15.75">
      <c r="F54" s="28"/>
      <c r="G54" s="13"/>
      <c r="H54" s="13"/>
    </row>
    <row r="55" spans="1:8" ht="15.75">
      <c r="A55" s="164" t="s">
        <v>152</v>
      </c>
      <c r="F55" s="28"/>
      <c r="G55" s="13"/>
      <c r="H55" s="13"/>
    </row>
    <row r="56" spans="1:8" ht="15.75">
      <c r="A56" s="5" t="s">
        <v>145</v>
      </c>
      <c r="F56" s="28"/>
      <c r="G56" s="13"/>
      <c r="H56" s="13"/>
    </row>
    <row r="57" spans="7:8" ht="15.75">
      <c r="G57" s="33"/>
      <c r="H57" s="33"/>
    </row>
    <row r="58" ht="15.75">
      <c r="A58" s="20"/>
    </row>
  </sheetData>
  <mergeCells count="2">
    <mergeCell ref="A2:I2"/>
    <mergeCell ref="A3:I3"/>
  </mergeCells>
  <printOptions/>
  <pageMargins left="1.8" right="0.75" top="0.17" bottom="0.17" header="0.17" footer="0.17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49"/>
  <sheetViews>
    <sheetView view="pageBreakPreview" zoomScale="60" zoomScaleNormal="75" workbookViewId="0" topLeftCell="A13">
      <selection activeCell="A43" sqref="A43:A44"/>
    </sheetView>
  </sheetViews>
  <sheetFormatPr defaultColWidth="9.00390625" defaultRowHeight="14.25"/>
  <cols>
    <col min="1" max="1" width="28.375" style="32" customWidth="1"/>
    <col min="2" max="2" width="16.125" style="32" customWidth="1"/>
    <col min="3" max="3" width="2.875" style="32" customWidth="1"/>
    <col min="4" max="4" width="15.375" style="32" customWidth="1"/>
    <col min="5" max="5" width="3.00390625" style="32" customWidth="1"/>
    <col min="6" max="6" width="12.125" style="32" hidden="1" customWidth="1"/>
    <col min="7" max="7" width="4.125" style="32" hidden="1" customWidth="1"/>
    <col min="8" max="8" width="14.75390625" style="32" hidden="1" customWidth="1"/>
    <col min="9" max="9" width="4.125" style="32" hidden="1" customWidth="1"/>
    <col min="10" max="10" width="14.75390625" style="32" customWidth="1"/>
    <col min="11" max="11" width="2.25390625" style="32" customWidth="1"/>
    <col min="12" max="12" width="13.625" style="78" customWidth="1"/>
    <col min="13" max="13" width="4.00390625" style="32" customWidth="1"/>
    <col min="14" max="14" width="12.00390625" style="32" customWidth="1"/>
    <col min="15" max="15" width="8.625" style="32" bestFit="1" customWidth="1"/>
    <col min="16" max="16384" width="8.00390625" style="32" customWidth="1"/>
  </cols>
  <sheetData>
    <row r="2" spans="1:13" ht="15.75">
      <c r="A2" s="1" t="s">
        <v>77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6"/>
      <c r="M2" s="75"/>
    </row>
    <row r="3" spans="1:13" ht="15.75">
      <c r="A3" s="77" t="s">
        <v>60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6"/>
      <c r="M3" s="75"/>
    </row>
    <row r="4" spans="1:13" ht="15.75">
      <c r="A4" s="174" t="s">
        <v>138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</row>
    <row r="5" spans="6:8" ht="15.75">
      <c r="F5" s="25" t="s">
        <v>61</v>
      </c>
      <c r="H5" s="25"/>
    </row>
    <row r="6" spans="6:8" ht="15.75">
      <c r="F6" s="25"/>
      <c r="H6" s="25"/>
    </row>
    <row r="7" spans="2:12" ht="17.25" customHeight="1">
      <c r="B7" s="176" t="s">
        <v>153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</row>
    <row r="8" spans="2:12" ht="15.75">
      <c r="B8" s="110" t="s">
        <v>63</v>
      </c>
      <c r="C8" s="110"/>
      <c r="D8" s="110" t="s">
        <v>117</v>
      </c>
      <c r="E8" s="110"/>
      <c r="F8" s="110" t="s">
        <v>64</v>
      </c>
      <c r="G8" s="110"/>
      <c r="H8" s="110" t="s">
        <v>65</v>
      </c>
      <c r="I8" s="110"/>
      <c r="J8" s="110" t="s">
        <v>63</v>
      </c>
      <c r="K8" s="110"/>
      <c r="L8" s="138"/>
    </row>
    <row r="9" spans="2:12" ht="15.75">
      <c r="B9" s="112" t="s">
        <v>66</v>
      </c>
      <c r="C9" s="110"/>
      <c r="D9" s="112" t="s">
        <v>67</v>
      </c>
      <c r="E9" s="110"/>
      <c r="F9" s="112" t="s">
        <v>62</v>
      </c>
      <c r="G9" s="110"/>
      <c r="H9" s="112" t="s">
        <v>68</v>
      </c>
      <c r="I9" s="110"/>
      <c r="J9" s="112" t="s">
        <v>69</v>
      </c>
      <c r="K9" s="110"/>
      <c r="L9" s="139" t="s">
        <v>70</v>
      </c>
    </row>
    <row r="10" spans="2:12" ht="15.75">
      <c r="B10" s="110" t="s">
        <v>3</v>
      </c>
      <c r="C10" s="110"/>
      <c r="D10" s="110" t="s">
        <v>3</v>
      </c>
      <c r="E10" s="110"/>
      <c r="F10" s="110" t="s">
        <v>3</v>
      </c>
      <c r="G10" s="110"/>
      <c r="H10" s="110" t="s">
        <v>3</v>
      </c>
      <c r="I10" s="110"/>
      <c r="J10" s="110"/>
      <c r="K10" s="110"/>
      <c r="L10" s="138" t="s">
        <v>3</v>
      </c>
    </row>
    <row r="11" spans="2:15" ht="15.75">
      <c r="B11" s="79"/>
      <c r="D11" s="79"/>
      <c r="L11" s="80"/>
      <c r="O11" s="28"/>
    </row>
    <row r="12" spans="1:15" ht="15.75">
      <c r="A12" s="21" t="s">
        <v>79</v>
      </c>
      <c r="B12" s="81">
        <v>3000000</v>
      </c>
      <c r="C12" s="82"/>
      <c r="D12" s="83">
        <v>1903565</v>
      </c>
      <c r="E12" s="84"/>
      <c r="F12" s="84">
        <v>0</v>
      </c>
      <c r="G12" s="84"/>
      <c r="H12" s="83">
        <v>0</v>
      </c>
      <c r="I12" s="84"/>
      <c r="J12" s="84">
        <v>0</v>
      </c>
      <c r="K12" s="84"/>
      <c r="L12" s="83">
        <f>B12+D12+F12+H12+J12</f>
        <v>4903565</v>
      </c>
      <c r="O12" s="28"/>
    </row>
    <row r="13" spans="2:15" ht="15.75">
      <c r="B13" s="82"/>
      <c r="C13" s="82"/>
      <c r="D13" s="84"/>
      <c r="E13" s="84"/>
      <c r="F13" s="84"/>
      <c r="G13" s="84"/>
      <c r="H13" s="84"/>
      <c r="I13" s="84"/>
      <c r="J13" s="84"/>
      <c r="K13" s="84"/>
      <c r="O13" s="28"/>
    </row>
    <row r="14" spans="1:15" ht="15.75">
      <c r="A14" s="32" t="s">
        <v>71</v>
      </c>
      <c r="B14" s="101">
        <v>0</v>
      </c>
      <c r="C14" s="82"/>
      <c r="D14" s="84">
        <v>0</v>
      </c>
      <c r="E14" s="84"/>
      <c r="F14" s="84">
        <v>0</v>
      </c>
      <c r="G14" s="84"/>
      <c r="H14" s="84">
        <v>0</v>
      </c>
      <c r="I14" s="84"/>
      <c r="J14" s="84">
        <v>0</v>
      </c>
      <c r="K14" s="84"/>
      <c r="L14" s="83">
        <f>B14+D14+F14+H14+J14</f>
        <v>0</v>
      </c>
      <c r="O14" s="28"/>
    </row>
    <row r="15" spans="2:15" ht="15.75">
      <c r="B15" s="82"/>
      <c r="C15" s="82"/>
      <c r="D15" s="84"/>
      <c r="E15" s="84"/>
      <c r="F15" s="84"/>
      <c r="G15" s="84"/>
      <c r="H15" s="84"/>
      <c r="I15" s="84"/>
      <c r="J15" s="84"/>
      <c r="K15" s="84"/>
      <c r="O15" s="28"/>
    </row>
    <row r="16" spans="1:15" ht="15.75">
      <c r="A16" s="32" t="s">
        <v>105</v>
      </c>
      <c r="B16" s="85">
        <v>0</v>
      </c>
      <c r="C16" s="82"/>
      <c r="D16" s="84">
        <v>0</v>
      </c>
      <c r="E16" s="84"/>
      <c r="F16" s="84">
        <v>0</v>
      </c>
      <c r="G16" s="84"/>
      <c r="H16" s="84">
        <v>0</v>
      </c>
      <c r="I16" s="84"/>
      <c r="J16" s="84">
        <v>0</v>
      </c>
      <c r="K16" s="84"/>
      <c r="L16" s="83">
        <f>B16+D16+F16+H16+J16</f>
        <v>0</v>
      </c>
      <c r="O16" s="28"/>
    </row>
    <row r="17" spans="2:15" ht="15.75">
      <c r="B17" s="85"/>
      <c r="C17" s="82"/>
      <c r="D17" s="84"/>
      <c r="E17" s="84"/>
      <c r="F17" s="84"/>
      <c r="G17" s="84"/>
      <c r="H17" s="84"/>
      <c r="I17" s="84"/>
      <c r="J17" s="84"/>
      <c r="K17" s="84"/>
      <c r="O17" s="28"/>
    </row>
    <row r="18" spans="1:15" ht="15.75">
      <c r="A18" s="32" t="s">
        <v>106</v>
      </c>
      <c r="B18" s="85">
        <v>0</v>
      </c>
      <c r="C18" s="82"/>
      <c r="D18" s="84">
        <v>0</v>
      </c>
      <c r="E18" s="84"/>
      <c r="F18" s="84">
        <v>0</v>
      </c>
      <c r="G18" s="84"/>
      <c r="H18" s="84">
        <v>0</v>
      </c>
      <c r="I18" s="84"/>
      <c r="J18" s="84">
        <v>0</v>
      </c>
      <c r="K18" s="84"/>
      <c r="L18" s="83">
        <f>B18+D18+F18+H18+J18</f>
        <v>0</v>
      </c>
      <c r="O18" s="28"/>
    </row>
    <row r="19" spans="2:15" ht="15.75">
      <c r="B19" s="85"/>
      <c r="C19" s="82"/>
      <c r="D19" s="84"/>
      <c r="E19" s="84"/>
      <c r="F19" s="84"/>
      <c r="G19" s="84"/>
      <c r="H19" s="84"/>
      <c r="I19" s="84"/>
      <c r="J19" s="84"/>
      <c r="K19" s="84"/>
      <c r="O19" s="28"/>
    </row>
    <row r="20" spans="1:15" ht="15.75">
      <c r="A20" s="32" t="s">
        <v>72</v>
      </c>
      <c r="B20" s="85">
        <v>0</v>
      </c>
      <c r="C20" s="82"/>
      <c r="D20" s="84">
        <v>2169850</v>
      </c>
      <c r="E20" s="84"/>
      <c r="F20" s="84">
        <v>0</v>
      </c>
      <c r="G20" s="84"/>
      <c r="H20" s="84">
        <v>0</v>
      </c>
      <c r="I20" s="84"/>
      <c r="J20" s="84">
        <v>0</v>
      </c>
      <c r="K20" s="84"/>
      <c r="L20" s="83">
        <f>B20+D20+F20+H20+J20</f>
        <v>2169850</v>
      </c>
      <c r="O20" s="28"/>
    </row>
    <row r="21" spans="2:15" ht="15.75">
      <c r="B21" s="85"/>
      <c r="C21" s="82"/>
      <c r="D21" s="84"/>
      <c r="E21" s="84"/>
      <c r="F21" s="84"/>
      <c r="G21" s="84"/>
      <c r="H21" s="84"/>
      <c r="I21" s="84"/>
      <c r="J21" s="84"/>
      <c r="K21" s="84"/>
      <c r="L21" s="83"/>
      <c r="O21" s="28"/>
    </row>
    <row r="22" spans="1:15" ht="15.75">
      <c r="A22" s="32" t="s">
        <v>73</v>
      </c>
      <c r="B22" s="85">
        <v>0</v>
      </c>
      <c r="C22" s="82"/>
      <c r="D22" s="84">
        <v>0</v>
      </c>
      <c r="E22" s="84"/>
      <c r="F22" s="84">
        <v>0</v>
      </c>
      <c r="G22" s="84"/>
      <c r="H22" s="84">
        <v>0</v>
      </c>
      <c r="I22" s="84"/>
      <c r="J22" s="84">
        <v>0</v>
      </c>
      <c r="K22" s="84"/>
      <c r="L22" s="83">
        <f>B22+D22+F22+H22+J22</f>
        <v>0</v>
      </c>
      <c r="O22" s="28"/>
    </row>
    <row r="23" spans="2:15" ht="15.75">
      <c r="B23" s="82"/>
      <c r="C23" s="82"/>
      <c r="D23" s="84"/>
      <c r="E23" s="84"/>
      <c r="F23" s="84"/>
      <c r="G23" s="84"/>
      <c r="H23" s="84"/>
      <c r="I23" s="84"/>
      <c r="J23" s="84"/>
      <c r="K23" s="84"/>
      <c r="O23" s="28"/>
    </row>
    <row r="24" spans="1:15" ht="15.75">
      <c r="A24" s="21" t="s">
        <v>78</v>
      </c>
      <c r="B24" s="86">
        <f>SUM(B12:B20)</f>
        <v>3000000</v>
      </c>
      <c r="C24" s="81"/>
      <c r="D24" s="87">
        <f>SUM(D12:D21)</f>
        <v>4073415</v>
      </c>
      <c r="E24" s="88"/>
      <c r="F24" s="87">
        <f>SUM(F12:F22)</f>
        <v>0</v>
      </c>
      <c r="G24" s="88"/>
      <c r="H24" s="87">
        <f>SUM(H12:H22)</f>
        <v>0</v>
      </c>
      <c r="I24" s="88"/>
      <c r="J24" s="89">
        <f>SUM(J11:J23)</f>
        <v>0</v>
      </c>
      <c r="K24" s="88"/>
      <c r="L24" s="87">
        <f>SUM(L12:L22)</f>
        <v>7073415</v>
      </c>
      <c r="O24" s="28"/>
    </row>
    <row r="25" spans="2:15" ht="15.75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28"/>
      <c r="M25" s="90"/>
      <c r="O25" s="28"/>
    </row>
    <row r="26" spans="1:15" ht="15.75">
      <c r="A26" s="32" t="s">
        <v>129</v>
      </c>
      <c r="B26" s="91"/>
      <c r="C26" s="91"/>
      <c r="D26" s="91"/>
      <c r="E26" s="91"/>
      <c r="F26" s="91">
        <v>0</v>
      </c>
      <c r="G26" s="91"/>
      <c r="H26" s="91">
        <v>0</v>
      </c>
      <c r="I26" s="91"/>
      <c r="J26" s="91"/>
      <c r="K26" s="90"/>
      <c r="L26" s="83"/>
      <c r="M26" s="90"/>
      <c r="O26" s="28"/>
    </row>
    <row r="27" spans="1:15" ht="15.75">
      <c r="A27" s="149" t="s">
        <v>130</v>
      </c>
      <c r="B27" s="158">
        <v>1800000</v>
      </c>
      <c r="C27" s="151"/>
      <c r="D27" s="151">
        <v>-1800000</v>
      </c>
      <c r="E27" s="151"/>
      <c r="F27" s="151"/>
      <c r="G27" s="151"/>
      <c r="H27" s="151"/>
      <c r="I27" s="151"/>
      <c r="J27" s="151">
        <v>0</v>
      </c>
      <c r="K27" s="152"/>
      <c r="L27" s="153">
        <f>SUM(B27:J27)</f>
        <v>0</v>
      </c>
      <c r="M27" s="90"/>
      <c r="O27" s="28"/>
    </row>
    <row r="28" spans="1:15" ht="15.75">
      <c r="A28" s="149" t="s">
        <v>131</v>
      </c>
      <c r="B28" s="159">
        <v>5100000</v>
      </c>
      <c r="C28" s="91"/>
      <c r="D28" s="91">
        <v>0</v>
      </c>
      <c r="E28" s="91"/>
      <c r="F28" s="91"/>
      <c r="G28" s="91"/>
      <c r="H28" s="91"/>
      <c r="I28" s="91"/>
      <c r="J28" s="91">
        <v>0</v>
      </c>
      <c r="K28" s="90"/>
      <c r="L28" s="154">
        <f>SUM(B28:J28)</f>
        <v>5100000</v>
      </c>
      <c r="M28" s="90"/>
      <c r="O28" s="28"/>
    </row>
    <row r="29" spans="1:15" ht="15.75">
      <c r="A29" s="149" t="s">
        <v>132</v>
      </c>
      <c r="B29" s="160">
        <v>2100000</v>
      </c>
      <c r="C29" s="155"/>
      <c r="D29" s="155">
        <v>0</v>
      </c>
      <c r="E29" s="155"/>
      <c r="F29" s="155"/>
      <c r="G29" s="155"/>
      <c r="H29" s="155"/>
      <c r="I29" s="155"/>
      <c r="J29" s="155">
        <v>0</v>
      </c>
      <c r="K29" s="156"/>
      <c r="L29" s="157">
        <f>SUM(B29:J29)</f>
        <v>2100000</v>
      </c>
      <c r="M29" s="90"/>
      <c r="O29" s="28"/>
    </row>
    <row r="30" spans="1:15" ht="15.75">
      <c r="A30" s="149"/>
      <c r="B30" s="91">
        <f>SUM(B27:B29)</f>
        <v>9000000</v>
      </c>
      <c r="C30" s="91"/>
      <c r="D30" s="91">
        <f>D27</f>
        <v>-1800000</v>
      </c>
      <c r="E30" s="91"/>
      <c r="F30" s="91"/>
      <c r="G30" s="91"/>
      <c r="H30" s="91"/>
      <c r="I30" s="91"/>
      <c r="J30" s="91">
        <v>0</v>
      </c>
      <c r="K30" s="90"/>
      <c r="L30" s="83">
        <f>SUM(L27:L29)</f>
        <v>7200000</v>
      </c>
      <c r="M30" s="90"/>
      <c r="O30" s="28"/>
    </row>
    <row r="31" spans="2:15" ht="15.75">
      <c r="B31" s="91"/>
      <c r="C31" s="91"/>
      <c r="D31" s="91"/>
      <c r="E31" s="91"/>
      <c r="F31" s="91"/>
      <c r="G31" s="91"/>
      <c r="H31" s="91"/>
      <c r="I31" s="91"/>
      <c r="J31" s="91"/>
      <c r="K31" s="90"/>
      <c r="L31" s="83"/>
      <c r="M31" s="90"/>
      <c r="O31" s="28"/>
    </row>
    <row r="32" spans="1:15" ht="15.75">
      <c r="A32" s="32" t="s">
        <v>106</v>
      </c>
      <c r="B32" s="150">
        <v>0</v>
      </c>
      <c r="C32" s="91"/>
      <c r="D32" s="91">
        <v>0</v>
      </c>
      <c r="E32" s="91"/>
      <c r="F32" s="91"/>
      <c r="G32" s="91"/>
      <c r="H32" s="91"/>
      <c r="I32" s="91"/>
      <c r="J32" s="91">
        <f>2520000</f>
        <v>2520000</v>
      </c>
      <c r="K32" s="90"/>
      <c r="L32" s="83">
        <f>B32+D32+F32+H32+J32</f>
        <v>2520000</v>
      </c>
      <c r="M32" s="90"/>
      <c r="O32" s="28"/>
    </row>
    <row r="33" spans="2:15" ht="15.75">
      <c r="B33" s="150"/>
      <c r="C33" s="91"/>
      <c r="D33" s="91"/>
      <c r="E33" s="91"/>
      <c r="F33" s="91"/>
      <c r="G33" s="91"/>
      <c r="H33" s="91"/>
      <c r="I33" s="91"/>
      <c r="J33" s="91"/>
      <c r="K33" s="90"/>
      <c r="L33" s="83"/>
      <c r="M33" s="90"/>
      <c r="O33" s="28"/>
    </row>
    <row r="34" spans="1:15" ht="15.75">
      <c r="A34" s="32" t="s">
        <v>127</v>
      </c>
      <c r="B34" s="150">
        <v>0</v>
      </c>
      <c r="C34" s="91"/>
      <c r="D34" s="91">
        <v>0</v>
      </c>
      <c r="E34" s="91"/>
      <c r="F34" s="91"/>
      <c r="G34" s="91"/>
      <c r="H34" s="91"/>
      <c r="I34" s="91"/>
      <c r="J34" s="91">
        <v>-1564823</v>
      </c>
      <c r="K34" s="90"/>
      <c r="L34" s="83">
        <f>SUM(B34:K34)</f>
        <v>-1564823</v>
      </c>
      <c r="M34" s="90"/>
      <c r="O34" s="28"/>
    </row>
    <row r="35" spans="2:15" ht="15.75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28"/>
      <c r="M35" s="90"/>
      <c r="O35" s="28"/>
    </row>
    <row r="36" spans="1:15" ht="15.75">
      <c r="A36" s="32" t="s">
        <v>72</v>
      </c>
      <c r="B36" s="85">
        <v>0</v>
      </c>
      <c r="C36" s="82"/>
      <c r="D36" s="84">
        <f>+'IS'!H43</f>
        <v>3020947.4599999995</v>
      </c>
      <c r="E36" s="84"/>
      <c r="F36" s="84">
        <v>0</v>
      </c>
      <c r="G36" s="84"/>
      <c r="H36" s="84">
        <v>0</v>
      </c>
      <c r="I36" s="84"/>
      <c r="J36" s="84">
        <v>0</v>
      </c>
      <c r="K36" s="84"/>
      <c r="L36" s="83">
        <f>B36+D36+F36+H36+J36</f>
        <v>3020947.4599999995</v>
      </c>
      <c r="O36" s="28"/>
    </row>
    <row r="37" spans="2:15" ht="15.75">
      <c r="B37" s="85"/>
      <c r="C37" s="82"/>
      <c r="D37" s="84"/>
      <c r="E37" s="84"/>
      <c r="F37" s="84"/>
      <c r="G37" s="84"/>
      <c r="H37" s="84"/>
      <c r="I37" s="84"/>
      <c r="J37" s="84"/>
      <c r="K37" s="84"/>
      <c r="L37" s="83"/>
      <c r="O37" s="28"/>
    </row>
    <row r="38" spans="1:15" ht="15.75">
      <c r="A38" s="32" t="s">
        <v>73</v>
      </c>
      <c r="B38" s="85">
        <v>0</v>
      </c>
      <c r="C38" s="82"/>
      <c r="D38" s="84">
        <v>0</v>
      </c>
      <c r="E38" s="84"/>
      <c r="F38" s="84">
        <v>0</v>
      </c>
      <c r="G38" s="84"/>
      <c r="H38" s="84">
        <v>0</v>
      </c>
      <c r="I38" s="84"/>
      <c r="J38" s="84">
        <v>0</v>
      </c>
      <c r="K38" s="84"/>
      <c r="L38" s="83">
        <f>B38+D38+F38+H38+J38</f>
        <v>0</v>
      </c>
      <c r="O38" s="28"/>
    </row>
    <row r="39" spans="4:15" ht="15.75">
      <c r="D39" s="84"/>
      <c r="F39" s="84"/>
      <c r="O39" s="28"/>
    </row>
    <row r="40" spans="1:15" ht="16.5" thickBot="1">
      <c r="A40" s="21" t="s">
        <v>141</v>
      </c>
      <c r="B40" s="92">
        <f>B30+B24</f>
        <v>12000000</v>
      </c>
      <c r="C40" s="81"/>
      <c r="D40" s="92">
        <f>D36+D30+D24</f>
        <v>5294362.459999999</v>
      </c>
      <c r="E40" s="81"/>
      <c r="F40" s="93">
        <f>SUM(F24:F38)</f>
        <v>0</v>
      </c>
      <c r="G40" s="81"/>
      <c r="H40" s="92">
        <f>SUM(H24:H38)</f>
        <v>0</v>
      </c>
      <c r="I40" s="81"/>
      <c r="J40" s="92">
        <f>SUM(J24:J38)</f>
        <v>955177</v>
      </c>
      <c r="K40" s="86"/>
      <c r="L40" s="92">
        <f>L38+L36+L34+L32+L30+L24</f>
        <v>18249539.46</v>
      </c>
      <c r="O40" s="28"/>
    </row>
    <row r="41" spans="4:15" ht="16.5" thickTop="1">
      <c r="D41" s="84"/>
      <c r="F41" s="84"/>
      <c r="O41" s="28"/>
    </row>
    <row r="42" spans="4:15" ht="15.75">
      <c r="D42" s="84"/>
      <c r="F42" s="84"/>
      <c r="O42" s="28"/>
    </row>
    <row r="43" ht="15.75">
      <c r="A43" s="32" t="s">
        <v>154</v>
      </c>
    </row>
    <row r="44" ht="15.75">
      <c r="A44" s="32" t="s">
        <v>128</v>
      </c>
    </row>
    <row r="47" spans="1:13" ht="15.75">
      <c r="A47" s="168"/>
      <c r="B47" s="167"/>
      <c r="C47" s="167"/>
      <c r="D47" s="167"/>
      <c r="E47" s="167"/>
      <c r="F47" s="167"/>
      <c r="G47" s="167"/>
      <c r="H47" s="167"/>
      <c r="I47" s="167"/>
      <c r="J47" s="175"/>
      <c r="K47" s="175"/>
      <c r="L47" s="175"/>
      <c r="M47" s="175"/>
    </row>
    <row r="48" spans="1:13" ht="15.75">
      <c r="A48" s="167"/>
      <c r="B48" s="167"/>
      <c r="C48" s="167"/>
      <c r="D48" s="167"/>
      <c r="E48" s="167"/>
      <c r="F48" s="167"/>
      <c r="G48" s="167"/>
      <c r="H48" s="167"/>
      <c r="I48" s="167"/>
      <c r="J48" s="175"/>
      <c r="K48" s="175"/>
      <c r="L48" s="175"/>
      <c r="M48" s="175"/>
    </row>
    <row r="49" spans="1:13" ht="15.75">
      <c r="A49" s="167"/>
      <c r="B49" s="167"/>
      <c r="C49" s="167"/>
      <c r="D49" s="167"/>
      <c r="E49" s="167"/>
      <c r="F49" s="167"/>
      <c r="G49" s="167"/>
      <c r="H49" s="167"/>
      <c r="I49" s="167"/>
      <c r="J49" s="175"/>
      <c r="K49" s="175"/>
      <c r="L49" s="175"/>
      <c r="M49" s="175"/>
    </row>
  </sheetData>
  <mergeCells count="3">
    <mergeCell ref="A4:M4"/>
    <mergeCell ref="A47:M49"/>
    <mergeCell ref="B7:L7"/>
  </mergeCells>
  <printOptions/>
  <pageMargins left="0.65" right="0.17" top="0.17" bottom="0.19" header="0.5" footer="0.5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80"/>
  <sheetViews>
    <sheetView view="pageBreakPreview" zoomScaleNormal="75" zoomScaleSheetLayoutView="100" workbookViewId="0" topLeftCell="A7">
      <selection activeCell="A78" sqref="A78:I80"/>
    </sheetView>
  </sheetViews>
  <sheetFormatPr defaultColWidth="9.00390625" defaultRowHeight="14.25"/>
  <cols>
    <col min="1" max="1" width="3.00390625" style="36" customWidth="1"/>
    <col min="2" max="2" width="57.375" style="48" customWidth="1"/>
    <col min="3" max="3" width="18.875" style="73" customWidth="1"/>
    <col min="4" max="4" width="3.75390625" style="74" customWidth="1"/>
    <col min="5" max="5" width="16.50390625" style="73" customWidth="1"/>
    <col min="6" max="6" width="4.00390625" style="48" customWidth="1"/>
    <col min="7" max="7" width="8.00390625" style="48" hidden="1" customWidth="1"/>
    <col min="8" max="8" width="4.625" style="48" hidden="1" customWidth="1"/>
    <col min="9" max="9" width="11.125" style="48" hidden="1" customWidth="1"/>
    <col min="10" max="10" width="10.25390625" style="48" hidden="1" customWidth="1"/>
    <col min="11" max="11" width="8.00390625" style="48" hidden="1" customWidth="1"/>
    <col min="12" max="200" width="8.00390625" style="48" customWidth="1"/>
    <col min="201" max="16384" width="8.00390625" style="36" customWidth="1"/>
  </cols>
  <sheetData>
    <row r="1" spans="1:5" ht="15.75">
      <c r="A1" s="34"/>
      <c r="B1" s="1" t="s">
        <v>77</v>
      </c>
      <c r="C1" s="35"/>
      <c r="D1" s="35"/>
      <c r="E1" s="35"/>
    </row>
    <row r="2" spans="1:5" ht="15.75">
      <c r="A2" s="34"/>
      <c r="B2" s="37" t="s">
        <v>22</v>
      </c>
      <c r="C2" s="35"/>
      <c r="D2" s="35"/>
      <c r="E2" s="35"/>
    </row>
    <row r="3" spans="1:5" ht="15.75">
      <c r="A3" s="34"/>
      <c r="B3" s="37" t="s">
        <v>138</v>
      </c>
      <c r="C3" s="36"/>
      <c r="D3" s="36"/>
      <c r="E3" s="36"/>
    </row>
    <row r="4" spans="1:5" ht="15.75">
      <c r="A4" s="34"/>
      <c r="B4" s="37"/>
      <c r="C4" s="11"/>
      <c r="D4" s="38"/>
      <c r="E4" s="94"/>
    </row>
    <row r="5" spans="1:5" ht="15.75">
      <c r="A5" s="34"/>
      <c r="B5" s="37"/>
      <c r="C5" s="117" t="s">
        <v>1</v>
      </c>
      <c r="D5" s="132"/>
      <c r="E5" s="133" t="s">
        <v>23</v>
      </c>
    </row>
    <row r="6" spans="1:5" ht="15.75">
      <c r="A6" s="34"/>
      <c r="B6" s="39"/>
      <c r="C6" s="117" t="s">
        <v>24</v>
      </c>
      <c r="D6" s="132"/>
      <c r="E6" s="133" t="s">
        <v>25</v>
      </c>
    </row>
    <row r="7" spans="1:5" ht="15.75">
      <c r="A7" s="34"/>
      <c r="B7" s="39"/>
      <c r="C7" s="117" t="s">
        <v>8</v>
      </c>
      <c r="D7" s="132"/>
      <c r="E7" s="117" t="s">
        <v>146</v>
      </c>
    </row>
    <row r="8" spans="1:5" ht="15.75">
      <c r="A8" s="34"/>
      <c r="B8" s="40"/>
      <c r="C8" s="134" t="s">
        <v>140</v>
      </c>
      <c r="D8" s="135"/>
      <c r="E8" s="136" t="s">
        <v>125</v>
      </c>
    </row>
    <row r="9" spans="1:5" ht="15.75">
      <c r="A9" s="34"/>
      <c r="B9" s="41"/>
      <c r="C9" s="137" t="s">
        <v>3</v>
      </c>
      <c r="D9" s="137"/>
      <c r="E9" s="137" t="s">
        <v>3</v>
      </c>
    </row>
    <row r="10" spans="1:5" ht="15.75">
      <c r="A10" s="34"/>
      <c r="B10" s="37" t="s">
        <v>26</v>
      </c>
      <c r="C10" s="42"/>
      <c r="D10" s="42"/>
      <c r="E10" s="43"/>
    </row>
    <row r="11" spans="1:5" ht="15.75">
      <c r="A11" s="34"/>
      <c r="B11" s="44" t="s">
        <v>95</v>
      </c>
      <c r="C11" s="45">
        <v>4147617</v>
      </c>
      <c r="D11" s="45"/>
      <c r="E11" s="127">
        <v>2925959</v>
      </c>
    </row>
    <row r="12" spans="1:5" ht="15.75" hidden="1">
      <c r="A12" s="34"/>
      <c r="B12" s="44" t="s">
        <v>27</v>
      </c>
      <c r="C12" s="45"/>
      <c r="D12" s="45"/>
      <c r="E12" s="45"/>
    </row>
    <row r="13" spans="1:5" ht="15.75">
      <c r="A13" s="34"/>
      <c r="B13" s="44"/>
      <c r="C13" s="46"/>
      <c r="D13" s="45"/>
      <c r="E13" s="46"/>
    </row>
    <row r="14" spans="1:5" ht="15.75">
      <c r="A14" s="34"/>
      <c r="B14" s="44"/>
      <c r="C14" s="45">
        <f>SUM(C11:C13)</f>
        <v>4147617</v>
      </c>
      <c r="D14" s="45"/>
      <c r="E14" s="127">
        <f>E11</f>
        <v>2925959</v>
      </c>
    </row>
    <row r="15" spans="1:5" ht="15.75">
      <c r="A15" s="34"/>
      <c r="B15" s="44"/>
      <c r="C15" s="45"/>
      <c r="D15" s="45"/>
      <c r="E15" s="45"/>
    </row>
    <row r="16" spans="1:5" ht="15.75">
      <c r="A16" s="34"/>
      <c r="B16" s="44" t="s">
        <v>28</v>
      </c>
      <c r="C16" s="45"/>
      <c r="D16" s="45"/>
      <c r="E16" s="45"/>
    </row>
    <row r="17" spans="1:5" ht="15.75" hidden="1">
      <c r="A17" s="34"/>
      <c r="B17" s="44" t="s">
        <v>29</v>
      </c>
      <c r="C17" s="47">
        <v>0</v>
      </c>
      <c r="D17" s="47"/>
      <c r="E17" s="47"/>
    </row>
    <row r="18" spans="1:5" ht="15.75" hidden="1">
      <c r="A18" s="34"/>
      <c r="B18" s="44" t="s">
        <v>30</v>
      </c>
      <c r="C18" s="47">
        <v>0</v>
      </c>
      <c r="D18" s="47"/>
      <c r="E18" s="47"/>
    </row>
    <row r="19" spans="1:5" ht="15.75">
      <c r="A19" s="34"/>
      <c r="B19" s="44" t="s">
        <v>84</v>
      </c>
      <c r="C19" s="47">
        <v>263861</v>
      </c>
      <c r="D19" s="47"/>
      <c r="E19" s="127">
        <v>188415</v>
      </c>
    </row>
    <row r="20" spans="1:5" ht="15.75">
      <c r="A20" s="34"/>
      <c r="B20" s="44" t="s">
        <v>31</v>
      </c>
      <c r="C20" s="47">
        <v>16646</v>
      </c>
      <c r="D20" s="47"/>
      <c r="E20" s="127">
        <v>18133</v>
      </c>
    </row>
    <row r="21" spans="1:5" ht="15.75">
      <c r="A21" s="34"/>
      <c r="B21" s="44" t="s">
        <v>32</v>
      </c>
      <c r="C21" s="47">
        <v>-79910</v>
      </c>
      <c r="D21" s="47"/>
      <c r="E21" s="163">
        <v>0</v>
      </c>
    </row>
    <row r="22" spans="1:5" ht="15.75">
      <c r="A22" s="34"/>
      <c r="B22" s="44" t="s">
        <v>142</v>
      </c>
      <c r="C22" s="49">
        <v>-11500</v>
      </c>
      <c r="D22" s="47"/>
      <c r="E22" s="129">
        <v>6288</v>
      </c>
    </row>
    <row r="23" spans="1:5" ht="15.75">
      <c r="A23" s="34"/>
      <c r="B23" s="44"/>
      <c r="C23" s="45"/>
      <c r="D23" s="45"/>
      <c r="E23" s="45"/>
    </row>
    <row r="24" spans="1:5" ht="15.75">
      <c r="A24" s="34"/>
      <c r="B24" s="44" t="s">
        <v>33</v>
      </c>
      <c r="C24" s="47">
        <f>SUM(C14:C22)</f>
        <v>4336714</v>
      </c>
      <c r="D24" s="50"/>
      <c r="E24" s="127">
        <f>SUM(E14:E22)</f>
        <v>3138795</v>
      </c>
    </row>
    <row r="25" spans="1:5" ht="15.75">
      <c r="A25" s="34"/>
      <c r="B25" s="44"/>
      <c r="C25" s="47"/>
      <c r="D25" s="50"/>
      <c r="E25" s="47"/>
    </row>
    <row r="26" spans="1:5" ht="15.75">
      <c r="A26" s="34"/>
      <c r="B26" s="44" t="s">
        <v>80</v>
      </c>
      <c r="C26" s="47"/>
      <c r="D26" s="50"/>
      <c r="E26" s="47"/>
    </row>
    <row r="27" spans="1:6" ht="15.75">
      <c r="A27" s="34"/>
      <c r="B27" s="44" t="s">
        <v>14</v>
      </c>
      <c r="C27" s="47">
        <v>-660224</v>
      </c>
      <c r="D27" s="47"/>
      <c r="E27" s="127">
        <v>-1778884</v>
      </c>
      <c r="F27" s="51"/>
    </row>
    <row r="28" spans="1:6" ht="15.75">
      <c r="A28" s="34"/>
      <c r="B28" s="44" t="s">
        <v>81</v>
      </c>
      <c r="C28" s="52">
        <v>-2258041</v>
      </c>
      <c r="D28" s="53"/>
      <c r="E28" s="127">
        <v>-802835</v>
      </c>
      <c r="F28" s="51"/>
    </row>
    <row r="29" spans="1:6" ht="15.75">
      <c r="A29" s="34"/>
      <c r="B29" s="44" t="s">
        <v>82</v>
      </c>
      <c r="C29" s="54">
        <v>-359489</v>
      </c>
      <c r="D29" s="53"/>
      <c r="E29" s="129">
        <v>619052</v>
      </c>
      <c r="F29" s="51"/>
    </row>
    <row r="30" spans="1:6" ht="15.75">
      <c r="A30" s="34"/>
      <c r="B30" s="44"/>
      <c r="C30" s="52"/>
      <c r="D30" s="53"/>
      <c r="E30" s="52"/>
      <c r="F30" s="51"/>
    </row>
    <row r="31" spans="1:5" ht="15.75">
      <c r="A31" s="34"/>
      <c r="B31" s="55" t="s">
        <v>34</v>
      </c>
      <c r="C31" s="47">
        <f>SUM(C24:C29)</f>
        <v>1058960</v>
      </c>
      <c r="D31" s="47"/>
      <c r="E31" s="127">
        <f>SUM(E24:E29)</f>
        <v>1176128</v>
      </c>
    </row>
    <row r="32" spans="1:5" ht="15.75">
      <c r="A32" s="34"/>
      <c r="B32" s="55"/>
      <c r="C32" s="47"/>
      <c r="D32" s="47"/>
      <c r="E32" s="47"/>
    </row>
    <row r="33" spans="1:5" ht="15.75">
      <c r="A33" s="44"/>
      <c r="B33" s="56" t="s">
        <v>35</v>
      </c>
      <c r="C33" s="57">
        <v>-1269839</v>
      </c>
      <c r="D33" s="57"/>
      <c r="E33" s="127">
        <v>-526772</v>
      </c>
    </row>
    <row r="34" spans="1:5" ht="15.75">
      <c r="A34" s="44"/>
      <c r="B34" s="56" t="s">
        <v>36</v>
      </c>
      <c r="C34" s="57">
        <f>-C20</f>
        <v>-16646</v>
      </c>
      <c r="D34" s="57"/>
      <c r="E34" s="127">
        <v>-18133</v>
      </c>
    </row>
    <row r="35" spans="1:5" ht="15.75">
      <c r="A35" s="44"/>
      <c r="B35" s="56" t="s">
        <v>32</v>
      </c>
      <c r="C35" s="47">
        <f>-C21</f>
        <v>79910</v>
      </c>
      <c r="D35" s="47"/>
      <c r="E35" s="163">
        <v>0</v>
      </c>
    </row>
    <row r="36" spans="1:5" ht="15.75">
      <c r="A36" s="44"/>
      <c r="B36" s="55" t="s">
        <v>37</v>
      </c>
      <c r="C36" s="130">
        <f>SUM(C31:C35)</f>
        <v>-147615</v>
      </c>
      <c r="D36" s="50"/>
      <c r="E36" s="131">
        <f>SUM(E31:E35)</f>
        <v>631223</v>
      </c>
    </row>
    <row r="37" spans="1:5" ht="15.75">
      <c r="A37" s="44"/>
      <c r="B37" s="55"/>
      <c r="C37" s="47"/>
      <c r="D37" s="47"/>
      <c r="E37" s="47"/>
    </row>
    <row r="38" spans="1:10" ht="15.75">
      <c r="A38" s="34"/>
      <c r="B38" s="37" t="s">
        <v>38</v>
      </c>
      <c r="C38" s="47"/>
      <c r="D38" s="47"/>
      <c r="E38" s="47"/>
      <c r="G38" s="58" t="s">
        <v>39</v>
      </c>
      <c r="H38" s="59"/>
      <c r="I38" s="59"/>
      <c r="J38" s="59"/>
    </row>
    <row r="39" spans="1:10" ht="15.75" hidden="1">
      <c r="A39" s="34"/>
      <c r="B39" s="60" t="s">
        <v>32</v>
      </c>
      <c r="C39" s="47"/>
      <c r="D39" s="47"/>
      <c r="E39" s="47">
        <f>-E21</f>
        <v>0</v>
      </c>
      <c r="G39" s="59"/>
      <c r="H39" s="59"/>
      <c r="I39" s="59"/>
      <c r="J39" s="59"/>
    </row>
    <row r="40" spans="1:10" ht="15.75">
      <c r="A40" s="34"/>
      <c r="B40" s="60" t="s">
        <v>83</v>
      </c>
      <c r="C40" s="47">
        <v>11500</v>
      </c>
      <c r="D40" s="47"/>
      <c r="E40" s="127">
        <v>57000</v>
      </c>
      <c r="G40" s="59"/>
      <c r="H40" s="59"/>
      <c r="I40" s="59"/>
      <c r="J40" s="59"/>
    </row>
    <row r="41" spans="1:10" ht="15.75">
      <c r="A41" s="34"/>
      <c r="B41" s="44" t="s">
        <v>40</v>
      </c>
      <c r="C41" s="47">
        <v>-469758</v>
      </c>
      <c r="D41" s="47"/>
      <c r="E41" s="127">
        <v>-363872</v>
      </c>
      <c r="G41" s="59" t="s">
        <v>41</v>
      </c>
      <c r="I41" s="59"/>
      <c r="J41" s="61">
        <v>4680560</v>
      </c>
    </row>
    <row r="42" spans="1:10" ht="15.75" hidden="1">
      <c r="A42" s="34"/>
      <c r="B42" s="44" t="s">
        <v>42</v>
      </c>
      <c r="C42" s="47"/>
      <c r="D42" s="47"/>
      <c r="E42" s="47"/>
      <c r="G42" s="59" t="s">
        <v>43</v>
      </c>
      <c r="I42" s="59"/>
      <c r="J42" s="61">
        <v>-1830146</v>
      </c>
    </row>
    <row r="43" spans="1:10" ht="15.75" hidden="1">
      <c r="A43" s="34"/>
      <c r="B43" s="44" t="s">
        <v>44</v>
      </c>
      <c r="C43" s="47"/>
      <c r="D43" s="47"/>
      <c r="E43" s="47"/>
      <c r="G43" s="59" t="s">
        <v>45</v>
      </c>
      <c r="I43" s="59"/>
      <c r="J43" s="62">
        <v>-3534991</v>
      </c>
    </row>
    <row r="44" spans="1:10" ht="15.75" hidden="1">
      <c r="A44" s="34"/>
      <c r="B44" s="44" t="s">
        <v>46</v>
      </c>
      <c r="C44" s="47"/>
      <c r="D44" s="47"/>
      <c r="E44" s="47">
        <v>0</v>
      </c>
      <c r="G44" s="59"/>
      <c r="I44" s="59"/>
      <c r="J44" s="63"/>
    </row>
    <row r="45" spans="1:10" ht="15.75">
      <c r="A45" s="34"/>
      <c r="B45" s="64"/>
      <c r="C45" s="47"/>
      <c r="D45" s="47"/>
      <c r="E45" s="47"/>
      <c r="G45" s="59" t="s">
        <v>47</v>
      </c>
      <c r="I45" s="59"/>
      <c r="J45" s="61">
        <f>SUM(J41:J43)</f>
        <v>-684577</v>
      </c>
    </row>
    <row r="46" spans="1:10" ht="15.75">
      <c r="A46" s="34"/>
      <c r="B46" s="55" t="s">
        <v>123</v>
      </c>
      <c r="C46" s="130">
        <f>SUM(C39:C45)</f>
        <v>-458258</v>
      </c>
      <c r="D46" s="50"/>
      <c r="E46" s="131">
        <f>SUM(E40:E41)</f>
        <v>-306872</v>
      </c>
      <c r="G46" s="59" t="s">
        <v>48</v>
      </c>
      <c r="I46" s="59"/>
      <c r="J46" s="62">
        <v>-1106737</v>
      </c>
    </row>
    <row r="47" spans="1:10" ht="15.75">
      <c r="A47" s="34"/>
      <c r="B47" s="44"/>
      <c r="C47" s="47"/>
      <c r="D47" s="47"/>
      <c r="E47" s="47"/>
      <c r="G47" s="59" t="s">
        <v>49</v>
      </c>
      <c r="I47" s="59"/>
      <c r="J47" s="61">
        <f>SUM(J45:J46)</f>
        <v>-1791314</v>
      </c>
    </row>
    <row r="48" spans="1:10" ht="15.75">
      <c r="A48" s="34"/>
      <c r="B48" s="37" t="s">
        <v>50</v>
      </c>
      <c r="C48" s="47"/>
      <c r="D48" s="47"/>
      <c r="E48" s="47"/>
      <c r="G48" s="59" t="s">
        <v>51</v>
      </c>
      <c r="I48" s="59"/>
      <c r="J48" s="62">
        <v>2636293</v>
      </c>
    </row>
    <row r="49" spans="1:10" ht="16.5" thickBot="1">
      <c r="A49" s="34"/>
      <c r="B49" s="60" t="s">
        <v>52</v>
      </c>
      <c r="C49" s="47">
        <v>9720000</v>
      </c>
      <c r="D49" s="47"/>
      <c r="E49" s="127">
        <v>0</v>
      </c>
      <c r="G49" s="59" t="s">
        <v>53</v>
      </c>
      <c r="I49" s="59"/>
      <c r="J49" s="65">
        <f>SUM(J47:J48)</f>
        <v>844979</v>
      </c>
    </row>
    <row r="50" spans="1:10" ht="16.5" hidden="1" thickTop="1">
      <c r="A50" s="34"/>
      <c r="B50" s="60" t="s">
        <v>54</v>
      </c>
      <c r="C50" s="47">
        <v>0</v>
      </c>
      <c r="D50" s="95"/>
      <c r="E50" s="47">
        <v>0</v>
      </c>
      <c r="G50" s="59"/>
      <c r="I50" s="59"/>
      <c r="J50" s="61"/>
    </row>
    <row r="51" spans="1:10" ht="16.5" thickTop="1">
      <c r="A51" s="34"/>
      <c r="B51" s="60" t="s">
        <v>143</v>
      </c>
      <c r="C51" s="47">
        <v>-1564823</v>
      </c>
      <c r="D51" s="95"/>
      <c r="E51" s="127">
        <v>0</v>
      </c>
      <c r="G51" s="59"/>
      <c r="I51" s="59"/>
      <c r="J51" s="61"/>
    </row>
    <row r="52" spans="1:10" ht="16.5" customHeight="1">
      <c r="A52" s="34"/>
      <c r="B52" s="60" t="s">
        <v>114</v>
      </c>
      <c r="C52" s="47">
        <v>-96906</v>
      </c>
      <c r="D52" s="47"/>
      <c r="E52" s="127">
        <v>-96751</v>
      </c>
      <c r="J52" s="63"/>
    </row>
    <row r="53" spans="1:10" ht="16.5" customHeight="1" hidden="1">
      <c r="A53" s="34"/>
      <c r="B53" s="60" t="s">
        <v>55</v>
      </c>
      <c r="C53" s="47">
        <v>0</v>
      </c>
      <c r="D53" s="47"/>
      <c r="E53" s="47">
        <v>0</v>
      </c>
      <c r="J53" s="63"/>
    </row>
    <row r="54" spans="1:10" ht="16.5" customHeight="1" hidden="1">
      <c r="A54" s="34"/>
      <c r="B54" s="60" t="s">
        <v>56</v>
      </c>
      <c r="C54" s="47">
        <v>0</v>
      </c>
      <c r="D54" s="47"/>
      <c r="E54" s="47">
        <v>0</v>
      </c>
      <c r="J54" s="63"/>
    </row>
    <row r="55" spans="1:10" ht="16.5" customHeight="1">
      <c r="A55" s="34"/>
      <c r="B55" s="60"/>
      <c r="C55" s="47"/>
      <c r="D55" s="47"/>
      <c r="E55" s="47"/>
      <c r="J55" s="63"/>
    </row>
    <row r="56" spans="1:10" ht="16.5" customHeight="1">
      <c r="A56" s="34"/>
      <c r="B56" s="44"/>
      <c r="C56" s="47"/>
      <c r="D56" s="47"/>
      <c r="E56" s="47"/>
      <c r="J56" s="63"/>
    </row>
    <row r="57" spans="1:10" ht="16.5" customHeight="1">
      <c r="A57" s="34"/>
      <c r="B57" s="55" t="s">
        <v>124</v>
      </c>
      <c r="C57" s="130">
        <f>SUM(C49:C56)</f>
        <v>8058271</v>
      </c>
      <c r="D57" s="50"/>
      <c r="E57" s="131">
        <f>SUM(E49:E52)</f>
        <v>-96751</v>
      </c>
      <c r="J57" s="63"/>
    </row>
    <row r="58" spans="1:10" ht="15.75">
      <c r="A58" s="34"/>
      <c r="B58" s="55"/>
      <c r="C58" s="50"/>
      <c r="D58" s="50"/>
      <c r="E58" s="50"/>
      <c r="J58" s="63"/>
    </row>
    <row r="59" spans="1:10" ht="15.75">
      <c r="A59" s="44"/>
      <c r="C59" s="66"/>
      <c r="D59" s="67"/>
      <c r="E59" s="66"/>
      <c r="J59" s="63"/>
    </row>
    <row r="60" spans="1:10" ht="15.75">
      <c r="A60" s="44"/>
      <c r="B60" s="60" t="s">
        <v>115</v>
      </c>
      <c r="C60" s="66">
        <f>C36+C46+C57</f>
        <v>7452398</v>
      </c>
      <c r="D60" s="67"/>
      <c r="E60" s="127">
        <f>E57+E46+E36</f>
        <v>227600</v>
      </c>
      <c r="J60" s="63"/>
    </row>
    <row r="61" spans="1:10" ht="15.75">
      <c r="A61" s="44"/>
      <c r="B61" s="56"/>
      <c r="C61" s="96"/>
      <c r="D61" s="97"/>
      <c r="E61" s="96"/>
      <c r="J61" s="63"/>
    </row>
    <row r="62" spans="1:10" ht="15.75">
      <c r="A62" s="44"/>
      <c r="B62" s="56" t="s">
        <v>116</v>
      </c>
      <c r="C62" s="45">
        <v>848252</v>
      </c>
      <c r="D62" s="45"/>
      <c r="E62" s="127">
        <v>620652</v>
      </c>
      <c r="J62" s="56"/>
    </row>
    <row r="63" spans="1:10" ht="15.75">
      <c r="A63" s="44"/>
      <c r="B63" s="56"/>
      <c r="C63" s="45"/>
      <c r="D63" s="45"/>
      <c r="E63" s="45"/>
      <c r="J63" s="56"/>
    </row>
    <row r="64" spans="1:5" ht="16.5" thickBot="1">
      <c r="A64" s="44"/>
      <c r="B64" s="55"/>
      <c r="C64" s="125">
        <f>SUM(C59:C62)</f>
        <v>8300650</v>
      </c>
      <c r="D64" s="50"/>
      <c r="E64" s="128">
        <f>SUM(E60:E62)</f>
        <v>848252</v>
      </c>
    </row>
    <row r="65" spans="1:5" ht="16.5" thickTop="1">
      <c r="A65" s="44"/>
      <c r="B65" s="55"/>
      <c r="C65" s="45"/>
      <c r="D65" s="45"/>
      <c r="E65" s="45"/>
    </row>
    <row r="66" spans="1:5" ht="15.75">
      <c r="A66" s="34"/>
      <c r="B66" s="64"/>
      <c r="C66" s="45"/>
      <c r="D66" s="45"/>
      <c r="E66" s="45"/>
    </row>
    <row r="67" spans="1:5" ht="15.75">
      <c r="A67" s="34"/>
      <c r="B67" s="68" t="s">
        <v>147</v>
      </c>
      <c r="C67" s="69"/>
      <c r="D67" s="69"/>
      <c r="E67" s="69"/>
    </row>
    <row r="68" spans="1:5" ht="15.75">
      <c r="A68" s="34"/>
      <c r="B68" s="44" t="s">
        <v>57</v>
      </c>
      <c r="C68" s="69"/>
      <c r="D68" s="69"/>
      <c r="E68" s="69"/>
    </row>
    <row r="69" spans="1:5" ht="15.75">
      <c r="A69" s="34"/>
      <c r="B69" s="44" t="s">
        <v>58</v>
      </c>
      <c r="C69" s="47">
        <v>7200000</v>
      </c>
      <c r="D69" s="47"/>
      <c r="E69" s="127">
        <v>0</v>
      </c>
    </row>
    <row r="70" spans="1:5" ht="15.75">
      <c r="A70" s="34"/>
      <c r="B70" s="44" t="s">
        <v>59</v>
      </c>
      <c r="C70" s="49">
        <v>1100650</v>
      </c>
      <c r="D70" s="47"/>
      <c r="E70" s="127">
        <f>E64</f>
        <v>848252</v>
      </c>
    </row>
    <row r="71" spans="1:6" ht="15.75" hidden="1">
      <c r="A71" s="34"/>
      <c r="B71" s="44" t="s">
        <v>85</v>
      </c>
      <c r="C71" s="102">
        <v>0</v>
      </c>
      <c r="D71" s="69"/>
      <c r="E71" s="127" t="s">
        <v>120</v>
      </c>
      <c r="F71" s="70"/>
    </row>
    <row r="72" spans="1:6" ht="16.5" thickBot="1">
      <c r="A72" s="34"/>
      <c r="B72" s="44"/>
      <c r="C72" s="126">
        <f>SUM(C69:C71)</f>
        <v>8300650</v>
      </c>
      <c r="D72" s="71"/>
      <c r="E72" s="128">
        <f>SUM(E69:E70)</f>
        <v>848252</v>
      </c>
      <c r="F72" s="72"/>
    </row>
    <row r="73" spans="1:6" ht="16.5" thickTop="1">
      <c r="A73" s="34"/>
      <c r="B73" s="44"/>
      <c r="C73" s="47"/>
      <c r="D73" s="71"/>
      <c r="E73" s="127"/>
      <c r="F73" s="72"/>
    </row>
    <row r="74" spans="1:6" ht="15.75">
      <c r="A74" s="34"/>
      <c r="B74" s="44"/>
      <c r="C74" s="47"/>
      <c r="D74" s="71"/>
      <c r="E74" s="127"/>
      <c r="F74" s="72"/>
    </row>
    <row r="75" spans="1:10" ht="15.75" customHeight="1">
      <c r="A75" s="168" t="s">
        <v>155</v>
      </c>
      <c r="B75" s="169"/>
      <c r="C75" s="169"/>
      <c r="D75" s="169"/>
      <c r="E75" s="169"/>
      <c r="F75" s="169"/>
      <c r="G75" s="169"/>
      <c r="H75" s="169"/>
      <c r="I75" s="169"/>
      <c r="J75" s="169"/>
    </row>
    <row r="76" spans="1:10" ht="15.75" customHeight="1">
      <c r="A76" s="169"/>
      <c r="B76" s="169"/>
      <c r="C76" s="169"/>
      <c r="D76" s="169"/>
      <c r="E76" s="169"/>
      <c r="F76" s="169"/>
      <c r="G76" s="169"/>
      <c r="H76" s="169"/>
      <c r="I76" s="169"/>
      <c r="J76" s="169"/>
    </row>
    <row r="77" spans="1:10" ht="17.25">
      <c r="A77" s="124"/>
      <c r="B77" s="124"/>
      <c r="C77" s="124"/>
      <c r="D77" s="124"/>
      <c r="E77" s="124"/>
      <c r="F77" s="124"/>
      <c r="G77" s="124"/>
      <c r="H77" s="124"/>
      <c r="I77" s="124"/>
      <c r="J77" s="124"/>
    </row>
    <row r="78" spans="1:9" ht="15.75">
      <c r="A78" s="168" t="s">
        <v>136</v>
      </c>
      <c r="B78" s="167"/>
      <c r="C78" s="167"/>
      <c r="D78" s="167"/>
      <c r="E78" s="167"/>
      <c r="F78" s="167"/>
      <c r="G78" s="167"/>
      <c r="H78" s="167"/>
      <c r="I78" s="167"/>
    </row>
    <row r="79" spans="1:9" ht="15.75">
      <c r="A79" s="167"/>
      <c r="B79" s="167"/>
      <c r="C79" s="167"/>
      <c r="D79" s="167"/>
      <c r="E79" s="167"/>
      <c r="F79" s="167"/>
      <c r="G79" s="167"/>
      <c r="H79" s="167"/>
      <c r="I79" s="167"/>
    </row>
    <row r="80" spans="1:9" ht="15.75">
      <c r="A80" s="167"/>
      <c r="B80" s="167"/>
      <c r="C80" s="167"/>
      <c r="D80" s="167"/>
      <c r="E80" s="167"/>
      <c r="F80" s="167"/>
      <c r="G80" s="167"/>
      <c r="H80" s="167"/>
      <c r="I80" s="167"/>
    </row>
  </sheetData>
  <mergeCells count="2">
    <mergeCell ref="A78:I80"/>
    <mergeCell ref="A75:J76"/>
  </mergeCells>
  <printOptions/>
  <pageMargins left="1.13" right="0.18" top="0.17" bottom="0.22" header="0.17" footer="0.17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Grand-Flo Electronic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PGLim</dc:creator>
  <cp:keywords/>
  <dc:description/>
  <cp:lastModifiedBy>cclim</cp:lastModifiedBy>
  <cp:lastPrinted>2006-08-22T06:38:40Z</cp:lastPrinted>
  <dcterms:created xsi:type="dcterms:W3CDTF">2005-11-21T03:06:23Z</dcterms:created>
  <dcterms:modified xsi:type="dcterms:W3CDTF">2006-08-22T07:44:17Z</dcterms:modified>
  <cp:category/>
  <cp:version/>
  <cp:contentType/>
  <cp:contentStatus/>
</cp:coreProperties>
</file>